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firstSheet="14" activeTab="23"/>
  </bookViews>
  <sheets>
    <sheet name="الكلفة الكلية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  <sheet name="Sheet22" sheetId="23" r:id="rId23"/>
    <sheet name="Sheet23" sheetId="24" r:id="rId24"/>
  </sheets>
  <definedNames/>
  <calcPr fullCalcOnLoad="1"/>
</workbook>
</file>

<file path=xl/sharedStrings.xml><?xml version="1.0" encoding="utf-8"?>
<sst xmlns="http://schemas.openxmlformats.org/spreadsheetml/2006/main" count="1425" uniqueCount="381">
  <si>
    <t>الكلفة الكلية المصروفة عدا عوائد المقاولين في تنفيذ مشاريع الابنية والانشاءات حسب المحافظات لسنة 2015</t>
  </si>
  <si>
    <t xml:space="preserve">جدول (15) </t>
  </si>
  <si>
    <t>المبلغ:الف دينار</t>
  </si>
  <si>
    <t>المحافظة</t>
  </si>
  <si>
    <t>مجموع قيمة الاجور والمزايا</t>
  </si>
  <si>
    <t>مجموع قيمة المواد الانشائية</t>
  </si>
  <si>
    <t>مجموع قيمة المصاريف</t>
  </si>
  <si>
    <t>حصة المشروع من اندثار الموجودات الثابتة</t>
  </si>
  <si>
    <t xml:space="preserve">مجموع الكلفة الكلية </t>
  </si>
  <si>
    <t>عوائد المقاولين</t>
  </si>
  <si>
    <t>كركوك</t>
  </si>
  <si>
    <t>ديالى</t>
  </si>
  <si>
    <t xml:space="preserve">   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</si>
  <si>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</si>
  <si>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</si>
  <si>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</si>
  <si>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</si>
  <si>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</si>
  <si>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</si>
  <si>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</si>
  <si>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</si>
  <si>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</si>
  <si>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</si>
  <si>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المجموع</t>
  </si>
  <si>
    <t xml:space="preserve">النسبة المئوية </t>
  </si>
  <si>
    <t xml:space="preserve">   ملاحظة : لم تتوفر بيانات المحافظات ( نينوى والانبار وصلاح الدين ) بسبب الظروف الامنية </t>
  </si>
  <si>
    <t>المزايا المدفوعة للعاملين حسب المحافظات لسنة 2015</t>
  </si>
  <si>
    <t xml:space="preserve">جدول (13) </t>
  </si>
  <si>
    <t>المبلغ : الف دينار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</si>
  <si>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</si>
  <si>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</si>
  <si>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</si>
  <si>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</si>
  <si>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</si>
  <si>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</si>
  <si>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خلاصة بكميات المواد الانشائية المستخدمة في المشاريع لسنة 2015</t>
  </si>
  <si>
    <t>جدول ( 9)</t>
  </si>
  <si>
    <t>نوع الانتاج</t>
  </si>
  <si>
    <t>الوحده القياسية</t>
  </si>
  <si>
    <t>ابنية</t>
  </si>
  <si>
    <t>انشاءات</t>
  </si>
  <si>
    <t>اضافة وترميم</t>
  </si>
  <si>
    <t>اكساء بالسبيس</t>
  </si>
  <si>
    <t>م2</t>
  </si>
  <si>
    <t>اكساء بالكونكريت الاسفلتي</t>
  </si>
  <si>
    <t>الاملاء الترابي</t>
  </si>
  <si>
    <t>البناء بالبلوك</t>
  </si>
  <si>
    <t>البناء بالثرمستون</t>
  </si>
  <si>
    <t>البناء بالحجر</t>
  </si>
  <si>
    <t>البناء بالطابوق</t>
  </si>
  <si>
    <t>بياض بالاسمنت</t>
  </si>
  <si>
    <t>بياض بالجص</t>
  </si>
  <si>
    <t>تسويات طرق ترابية</t>
  </si>
  <si>
    <t>تطبيق بالكاشي</t>
  </si>
  <si>
    <t>حجر ورمل وحصو سدود</t>
  </si>
  <si>
    <t>م3</t>
  </si>
  <si>
    <t>رصف حجر</t>
  </si>
  <si>
    <t>صب كونكريت عادي</t>
  </si>
  <si>
    <t>صب كونكريت مسلح</t>
  </si>
  <si>
    <t>صبغ</t>
  </si>
  <si>
    <t>مد انابيب</t>
  </si>
  <si>
    <t>م</t>
  </si>
  <si>
    <t>عدد وكلفة الابنية حسب الانشطة ونوع البناء لسنة 2015</t>
  </si>
  <si>
    <t>نوع البناء (41) التصانيف من (1-92)</t>
  </si>
  <si>
    <t xml:space="preserve">جدول (6) </t>
  </si>
  <si>
    <t>نوع البناء</t>
  </si>
  <si>
    <t>الزراعة</t>
  </si>
  <si>
    <t>الاستخراجية</t>
  </si>
  <si>
    <t>الماء والكهرباء</t>
  </si>
  <si>
    <t>النقل والمواصلات</t>
  </si>
  <si>
    <t>التجارة</t>
  </si>
  <si>
    <t>الخدمات</t>
  </si>
  <si>
    <t xml:space="preserve"> العدد</t>
  </si>
  <si>
    <t>الكلفة</t>
  </si>
  <si>
    <t>العدد</t>
  </si>
  <si>
    <t>ابنية خدمية اخرى</t>
  </si>
  <si>
    <t>ابنية صحية اخرى</t>
  </si>
  <si>
    <t>ابنية ثقافية اخرى</t>
  </si>
  <si>
    <t>اسواق ودكاكين</t>
  </si>
  <si>
    <t>اضافات</t>
  </si>
  <si>
    <t>اضافات تجارية</t>
  </si>
  <si>
    <t>اقسام داخلية</t>
  </si>
  <si>
    <t>ترميمات</t>
  </si>
  <si>
    <t>دوائر حكومية</t>
  </si>
  <si>
    <t>دور استراحة</t>
  </si>
  <si>
    <t>دور السكن</t>
  </si>
  <si>
    <t>رياض اطفال</t>
  </si>
  <si>
    <t>عيادات</t>
  </si>
  <si>
    <t>كراجات السيارات</t>
  </si>
  <si>
    <t>كليات</t>
  </si>
  <si>
    <t>متنزهات</t>
  </si>
  <si>
    <t>مجازر</t>
  </si>
  <si>
    <t>مجموع الصفحة</t>
  </si>
  <si>
    <t>عدد وكلفة الابنية والانشاءات ( اضافة وترميم ) حسب الانشطة ونوع البناء اوالانشاء لسنة 2015</t>
  </si>
  <si>
    <t>نوع البناء (43) التصانيف من (1-156)</t>
  </si>
  <si>
    <t xml:space="preserve"> </t>
  </si>
  <si>
    <t>نوع البناء اوالانشاء</t>
  </si>
  <si>
    <t xml:space="preserve">التجارة </t>
  </si>
  <si>
    <t>اكساء وتسويات ترابية</t>
  </si>
  <si>
    <t>تبليط الشوراع</t>
  </si>
  <si>
    <t>توزيع الكهرباء والمحولات</t>
  </si>
  <si>
    <t>خدمات اخرى</t>
  </si>
  <si>
    <t>شبكات المياه</t>
  </si>
  <si>
    <t>صناعية اخرى</t>
  </si>
  <si>
    <t>مجاري</t>
  </si>
  <si>
    <t>مراكز الشرطة</t>
  </si>
  <si>
    <t>مراكز صحية</t>
  </si>
  <si>
    <t>مساجد وابنية دينية</t>
  </si>
  <si>
    <t>معامل</t>
  </si>
  <si>
    <t>عدد وكلفة الانشاءات حسب الانشطة ونوع الانشاء لسنة 2015</t>
  </si>
  <si>
    <t>نوع البناء (42) التصانيف من (101-156)</t>
  </si>
  <si>
    <t xml:space="preserve">نوع الانشاء </t>
  </si>
  <si>
    <t>استصلاح الاراضي</t>
  </si>
  <si>
    <t>اكساء لضفاف الانهر</t>
  </si>
  <si>
    <t>انشاءات اخرى للنقل</t>
  </si>
  <si>
    <t>انفاق للسيارات</t>
  </si>
  <si>
    <t>تبليط ارصفة شوراع</t>
  </si>
  <si>
    <t>تطهير الانهر والجدول</t>
  </si>
  <si>
    <t xml:space="preserve">جسور سيارات </t>
  </si>
  <si>
    <t>جسور مشاة</t>
  </si>
  <si>
    <t>زراعية اخرى</t>
  </si>
  <si>
    <t>شبكات هاتفية</t>
  </si>
  <si>
    <t>قناطر</t>
  </si>
  <si>
    <t>محطات الهاتف والتلكس</t>
  </si>
  <si>
    <t>محطات توليد الطاقة</t>
  </si>
  <si>
    <t>نواظم</t>
  </si>
  <si>
    <t>عدد وكلفة المشاريع المنجزة وغير المنجزة حسب المحافظات لسنة 2015</t>
  </si>
  <si>
    <t>المنجزة</t>
  </si>
  <si>
    <t>غيرالمنجزة</t>
  </si>
  <si>
    <t>عدد</t>
  </si>
  <si>
    <t>كلفة</t>
  </si>
  <si>
    <t xml:space="preserve">   ملاحظه : لم تتوفر بيانات المحافظات ( نينوى، الانبار ، صلاح الدين ) بسبب الظروف الامنية </t>
  </si>
  <si>
    <t>عدد وكلفة المشاريع المنجزة وغير المنجزة للابنية والانشاءات حسب الوزارات لسنة 2015</t>
  </si>
  <si>
    <t>المبلغ : بالالف دينار</t>
  </si>
  <si>
    <t>بناء</t>
  </si>
  <si>
    <t>اسم الوزارة</t>
  </si>
  <si>
    <t>الوقف السني</t>
  </si>
  <si>
    <t>الوقف الشيعي</t>
  </si>
  <si>
    <t>امانة بغداد</t>
  </si>
  <si>
    <t>مؤسسة الشهداء</t>
  </si>
  <si>
    <t>مجلس القضاء الاعلى</t>
  </si>
  <si>
    <t>وزارة الاتصالات</t>
  </si>
  <si>
    <t>وزارة الاعمار والاسكان</t>
  </si>
  <si>
    <t>وزارة البلديات والاشغال</t>
  </si>
  <si>
    <t>وزارة البيئة</t>
  </si>
  <si>
    <t xml:space="preserve">وزارة التجارة </t>
  </si>
  <si>
    <t>وزارة التربية</t>
  </si>
  <si>
    <t>وزارة التعليم العالي والبحث العلمي</t>
  </si>
  <si>
    <t>وزارة الثقافة</t>
  </si>
  <si>
    <t>وزارة الداخلية</t>
  </si>
  <si>
    <t>وزارة الزراعة</t>
  </si>
  <si>
    <t>وزارة السياحة والاثار</t>
  </si>
  <si>
    <t>وزارة الشباب والرياضة</t>
  </si>
  <si>
    <t>وزارة الصحة</t>
  </si>
  <si>
    <t>وزارة الصناعة والمعادن</t>
  </si>
  <si>
    <t>وزارة الكهرباء</t>
  </si>
  <si>
    <t>وزارة الموارد المائية</t>
  </si>
  <si>
    <t xml:space="preserve">وزارة النفط </t>
  </si>
  <si>
    <t>وزارة النقل</t>
  </si>
  <si>
    <t>وزارة الهجرة والمهجرين</t>
  </si>
  <si>
    <t>وزارة شؤون المحافظات</t>
  </si>
  <si>
    <t>قيمة المصاريف والايرادات حسب المحافظات لسنة 2015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</si>
  <si>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</si>
  <si>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</si>
  <si>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</si>
  <si>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</si>
  <si>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</si>
  <si>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</si>
  <si>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</si>
  <si>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</si>
  <si>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</si>
  <si>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</si>
  <si>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</si>
  <si>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</si>
  <si>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</si>
  <si>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اخرى</t>
  </si>
  <si>
    <t xml:space="preserve">  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</si>
  <si>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</si>
  <si>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</si>
  <si>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</si>
  <si>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</si>
  <si>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</si>
  <si>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</si>
  <si>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</si>
  <si>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>نجف</t>
  </si>
  <si>
    <t>قادسية</t>
  </si>
  <si>
    <t>كمية وقيمة المواد الانشائية المستخدمة في البناء حسب المحافظات لسنة 2015</t>
  </si>
  <si>
    <t>المادة : تاسيسات كهربائية</t>
  </si>
  <si>
    <t>(المبلغ: الف دينار )</t>
  </si>
  <si>
    <t>المحافظــــــة</t>
  </si>
  <si>
    <t>انابيب بورى</t>
  </si>
  <si>
    <t>سلك</t>
  </si>
  <si>
    <t>سويج رئيسي</t>
  </si>
  <si>
    <t>سويج</t>
  </si>
  <si>
    <t>بلك</t>
  </si>
  <si>
    <t>المبلغ</t>
  </si>
  <si>
    <t xml:space="preserve">  ملاحظه : لم تتوفر بيانات المحافظات ( نينوى، الانبار ، صلاح الدين ) بسبب الظروف الامنية </t>
  </si>
  <si>
    <t>تابع  جدول (10)</t>
  </si>
  <si>
    <t xml:space="preserve">المادة : تاسيسات كهربائية </t>
  </si>
  <si>
    <t>(االمبلغ : الف دينار )</t>
  </si>
  <si>
    <t>بورد</t>
  </si>
  <si>
    <t>سركت بريكر</t>
  </si>
  <si>
    <t xml:space="preserve">بلك سويج </t>
  </si>
  <si>
    <t>أنارة بأنواعها</t>
  </si>
  <si>
    <t>محولات</t>
  </si>
  <si>
    <t>اعمدة ضغط واطي</t>
  </si>
  <si>
    <t>اعمدة ضغط عالي</t>
  </si>
  <si>
    <t>مضخات ماء</t>
  </si>
  <si>
    <t>أسلاك اعمدة</t>
  </si>
  <si>
    <t>كيبلات</t>
  </si>
  <si>
    <t xml:space="preserve">     جينج اوفر</t>
  </si>
  <si>
    <t xml:space="preserve">   ساحبات هواء</t>
  </si>
  <si>
    <t xml:space="preserve">    مراوح هواء</t>
  </si>
  <si>
    <t xml:space="preserve">     المجمــــــــــــــــــــــــــــــــوع</t>
  </si>
  <si>
    <t>المادة : تاسيسات صحية</t>
  </si>
  <si>
    <t>(المبلغ : الف دينار )</t>
  </si>
  <si>
    <t>انابيب بوري</t>
  </si>
  <si>
    <t>انابيب اهين</t>
  </si>
  <si>
    <t>انابيب حديد</t>
  </si>
  <si>
    <t>انابيب اسبست</t>
  </si>
  <si>
    <t>انابيب بلاستك</t>
  </si>
  <si>
    <t>مجموع الانابيب</t>
  </si>
  <si>
    <t>مشطفة</t>
  </si>
  <si>
    <t>منهول</t>
  </si>
  <si>
    <t>خزان ماء حديد</t>
  </si>
  <si>
    <t>خزان ماء بلاستك</t>
  </si>
  <si>
    <t>حنفية</t>
  </si>
  <si>
    <t>المحافظــة</t>
  </si>
  <si>
    <t>مرحاض</t>
  </si>
  <si>
    <t>مغسلة</t>
  </si>
  <si>
    <t>بانيو</t>
  </si>
  <si>
    <t>اقفال انابيب</t>
  </si>
  <si>
    <t xml:space="preserve">المبلغ </t>
  </si>
  <si>
    <t>المحافظــــة</t>
  </si>
  <si>
    <t>خلاط</t>
  </si>
  <si>
    <t>سنك</t>
  </si>
  <si>
    <t>شاور</t>
  </si>
  <si>
    <t>حمام كامل</t>
  </si>
  <si>
    <t>المجموع الكلي للتأسيسات الصحية</t>
  </si>
  <si>
    <t xml:space="preserve">المادة : الاصباغ </t>
  </si>
  <si>
    <t>مائية</t>
  </si>
  <si>
    <t>زيتية</t>
  </si>
  <si>
    <t>بلاستيكية</t>
  </si>
  <si>
    <t>لتر</t>
  </si>
  <si>
    <t>المادة : حجر</t>
  </si>
  <si>
    <t>مقطع</t>
  </si>
  <si>
    <t>خام</t>
  </si>
  <si>
    <t>تغليف</t>
  </si>
  <si>
    <t xml:space="preserve">            المجموع </t>
  </si>
  <si>
    <t>م 3</t>
  </si>
  <si>
    <t>تابع جدول (10)</t>
  </si>
  <si>
    <t>المادة : حصى</t>
  </si>
  <si>
    <t>عادي</t>
  </si>
  <si>
    <t>مكسر</t>
  </si>
  <si>
    <t xml:space="preserve">المجموع </t>
  </si>
  <si>
    <t>المادة : جص</t>
  </si>
  <si>
    <t>( المبلغ : الف دينار )</t>
  </si>
  <si>
    <t>فني</t>
  </si>
  <si>
    <t>بورك</t>
  </si>
  <si>
    <t xml:space="preserve">            المجموع</t>
  </si>
  <si>
    <t>طن</t>
  </si>
  <si>
    <t xml:space="preserve">تابع جدول (10) </t>
  </si>
  <si>
    <t xml:space="preserve">المادة : سمنت </t>
  </si>
  <si>
    <t>المحافظـــــــة</t>
  </si>
  <si>
    <t>مقاوم</t>
  </si>
  <si>
    <t>ابيض</t>
  </si>
  <si>
    <t>مجموع</t>
  </si>
  <si>
    <t>المادة : الحديد</t>
  </si>
  <si>
    <t>شيلمان</t>
  </si>
  <si>
    <t>شيش</t>
  </si>
  <si>
    <t>مشبك</t>
  </si>
  <si>
    <t>فولاذ</t>
  </si>
  <si>
    <t>جينكو</t>
  </si>
  <si>
    <t xml:space="preserve">م </t>
  </si>
  <si>
    <t>تابع  جدول(10)</t>
  </si>
  <si>
    <t>المادة : ابواب</t>
  </si>
  <si>
    <t xml:space="preserve"> (المبلغ : الف دينار )</t>
  </si>
  <si>
    <t>خشب جام</t>
  </si>
  <si>
    <t>خشب صاج</t>
  </si>
  <si>
    <t>حديدية</t>
  </si>
  <si>
    <t>المنيوم</t>
  </si>
  <si>
    <t>لولبية</t>
  </si>
  <si>
    <t>بلاستك(pvc)</t>
  </si>
  <si>
    <t xml:space="preserve">تابع جدول (10)  </t>
  </si>
  <si>
    <t>المادة : رمل</t>
  </si>
  <si>
    <t>المحافظــــــــة</t>
  </si>
  <si>
    <t>اسود</t>
  </si>
  <si>
    <t>احمر</t>
  </si>
  <si>
    <t xml:space="preserve">ملاحظه : لم تتوفر بيانات المحافظات ( نينوى، الانبار ، صلاح الدين ) بسبب الظروف الامنية </t>
  </si>
  <si>
    <t>المادة : شبابيك</t>
  </si>
  <si>
    <t xml:space="preserve"> (المبلغ: الف دينار )</t>
  </si>
  <si>
    <t>حديد</t>
  </si>
  <si>
    <t>خشب</t>
  </si>
  <si>
    <t>بلاستك</t>
  </si>
  <si>
    <t>المادة :مواد انشائية اخرى</t>
  </si>
  <si>
    <t>( المبلغ :الف دينار )</t>
  </si>
  <si>
    <t>المحافظـــــة</t>
  </si>
  <si>
    <t>صبات درج</t>
  </si>
  <si>
    <t>تراب</t>
  </si>
  <si>
    <t>زجاج</t>
  </si>
  <si>
    <t>حصى خابط(سبيس)</t>
  </si>
  <si>
    <t>المحافظـــة</t>
  </si>
  <si>
    <t>اعمدة كونكريتية</t>
  </si>
  <si>
    <t>مبيدات</t>
  </si>
  <si>
    <t>حديد(prc)</t>
  </si>
  <si>
    <t xml:space="preserve">تيل مانع </t>
  </si>
  <si>
    <t>مجاري هوائية(تبريد)</t>
  </si>
  <si>
    <t>شبابيك الدكتات</t>
  </si>
  <si>
    <t>سقوف ثانوية</t>
  </si>
  <si>
    <t>لباد</t>
  </si>
  <si>
    <t>قير عادي</t>
  </si>
  <si>
    <t>قير سائل</t>
  </si>
  <si>
    <t>طبقات خشبية (تغليف)</t>
  </si>
  <si>
    <t>مانع رطوبة</t>
  </si>
  <si>
    <t>مكيف مركزي</t>
  </si>
  <si>
    <t>سبلت</t>
  </si>
  <si>
    <t>مكيف شباك</t>
  </si>
  <si>
    <t xml:space="preserve">كونكريت اسفلتي </t>
  </si>
  <si>
    <t>طبقات خشبية</t>
  </si>
  <si>
    <t>طبقات بلاستيكية</t>
  </si>
  <si>
    <t xml:space="preserve">انابيب كونكريتية </t>
  </si>
  <si>
    <t>المادة : مواد انشائية اخرى</t>
  </si>
  <si>
    <t xml:space="preserve">( المبلغ : الف دينار ) </t>
  </si>
  <si>
    <t xml:space="preserve">    سخان ماء مركزي</t>
  </si>
  <si>
    <t xml:space="preserve">        ماستك</t>
  </si>
  <si>
    <t xml:space="preserve">      جملون حديدي</t>
  </si>
  <si>
    <t xml:space="preserve">       سيم ربط</t>
  </si>
  <si>
    <t>قفص مكيف</t>
  </si>
  <si>
    <t>طبقات فلين</t>
  </si>
  <si>
    <t>مواد اخرى</t>
  </si>
  <si>
    <t xml:space="preserve">        سندويج بنل</t>
  </si>
  <si>
    <t xml:space="preserve">          الكابوند</t>
  </si>
  <si>
    <t>كرفان</t>
  </si>
  <si>
    <t xml:space="preserve">      محجر خشب</t>
  </si>
  <si>
    <t xml:space="preserve">       محجر حديد</t>
  </si>
  <si>
    <t xml:space="preserve">     محجر المنيوم</t>
  </si>
  <si>
    <t xml:space="preserve">        نافورات</t>
  </si>
  <si>
    <t xml:space="preserve">المادة : كاشي </t>
  </si>
  <si>
    <t>شتايكر</t>
  </si>
  <si>
    <t>مقرنص</t>
  </si>
  <si>
    <t>كربستون</t>
  </si>
  <si>
    <t>كمية وقيمة المواد الانشائية المستخدمة في البناء حسب المحافظات لسنة2015</t>
  </si>
  <si>
    <t>المادة : الطابوق</t>
  </si>
  <si>
    <t xml:space="preserve"> (المبلغ والعدد : الف دينار )</t>
  </si>
  <si>
    <t>عقاري</t>
  </si>
  <si>
    <t>جمهوري</t>
  </si>
  <si>
    <t>كسر</t>
  </si>
  <si>
    <t xml:space="preserve">ملاحظه : لم تتوفر بيانات المحافظات ( نينوى ، الانبار ، صلاح الدين ) بسبب الظروف الامنية </t>
  </si>
  <si>
    <t xml:space="preserve">معدل عدد العاملين والاجور المدفوعة لهم حسب الاختصاص والمحافظة لسنة 2015 </t>
  </si>
  <si>
    <t>الاجور : الف دينار</t>
  </si>
  <si>
    <t xml:space="preserve">  المهندسون الكلي</t>
  </si>
  <si>
    <t xml:space="preserve">        الفنيون</t>
  </si>
  <si>
    <t xml:space="preserve">    الاداريون</t>
  </si>
  <si>
    <t xml:space="preserve">       عمال</t>
  </si>
  <si>
    <t>الاجور</t>
  </si>
  <si>
    <t xml:space="preserve">تابع جدول (11) </t>
  </si>
  <si>
    <t xml:space="preserve">  سواق السيارات</t>
  </si>
  <si>
    <t>سواق ومشغلي المكائن والالات</t>
  </si>
  <si>
    <t xml:space="preserve">   حراس وفراشون</t>
  </si>
  <si>
    <t xml:space="preserve">  مشتغلون اخرون</t>
  </si>
  <si>
    <t xml:space="preserve">        المجموع</t>
  </si>
  <si>
    <t>معدل عدد العاملين والاجور المدفوعة لهم حسب التخصص لسنة 2015</t>
  </si>
  <si>
    <t>التخصص</t>
  </si>
  <si>
    <t>الجنس</t>
  </si>
  <si>
    <t xml:space="preserve">       الابنية</t>
  </si>
  <si>
    <t xml:space="preserve">     الانشاءات</t>
  </si>
  <si>
    <t xml:space="preserve">     اضافة وترميم</t>
  </si>
  <si>
    <t xml:space="preserve">       المجموع</t>
  </si>
  <si>
    <t>مهندسون</t>
  </si>
  <si>
    <t>ذكور</t>
  </si>
  <si>
    <t>اناث</t>
  </si>
  <si>
    <t>فنيون</t>
  </si>
  <si>
    <t>اداريون</t>
  </si>
  <si>
    <t>عمال</t>
  </si>
  <si>
    <t>سواق سيارات</t>
  </si>
  <si>
    <t>سواق ومشغلين المكائن والالات</t>
  </si>
  <si>
    <t>الحراس والفراشون ومشتغلون اخرون</t>
  </si>
  <si>
    <t>مشتغلون اخرون</t>
  </si>
  <si>
    <t>مجموع الذكور</t>
  </si>
  <si>
    <t>مجموع الاناث</t>
  </si>
  <si>
    <t>المجموع الكلي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</si>
</sst>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.0"/>
    <numFmt numFmtId="173" formatCode="0;[Red]0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2" fillId="4" borderId="0" xfId="0" applyFont="1" applyFill="1" applyBorder="1" applyAlignment="1">
      <alignment/>
    </xf>
    <xf numFmtId="0" fontId="2" fillId="10" borderId="10" xfId="58" applyFont="1" applyFill="1" applyBorder="1" applyAlignment="1">
      <alignment horizontal="center" vertical="center" wrapText="1"/>
      <protection/>
    </xf>
    <xf numFmtId="0" fontId="2" fillId="10" borderId="10" xfId="62" applyFont="1" applyFill="1" applyBorder="1" applyAlignment="1">
      <alignment horizontal="center" vertical="center" wrapText="1"/>
      <protection/>
    </xf>
    <xf numFmtId="0" fontId="2" fillId="10" borderId="10" xfId="65" applyFont="1" applyFill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3" fontId="3" fillId="4" borderId="0" xfId="59" applyNumberFormat="1" applyFont="1" applyFill="1" applyBorder="1" applyAlignment="1">
      <alignment horizontal="right" vertical="center" wrapText="1"/>
      <protection/>
    </xf>
    <xf numFmtId="3" fontId="5" fillId="33" borderId="0" xfId="42" applyNumberFormat="1" applyFont="1" applyFill="1" applyBorder="1" applyAlignment="1">
      <alignment vertical="center" wrapText="1"/>
    </xf>
    <xf numFmtId="3" fontId="5" fillId="0" borderId="0" xfId="64" applyNumberFormat="1" applyFont="1" applyFill="1" applyBorder="1" applyAlignment="1">
      <alignment horizontal="right" vertical="center"/>
      <protection/>
    </xf>
    <xf numFmtId="3" fontId="3" fillId="10" borderId="0" xfId="59" applyNumberFormat="1" applyFont="1" applyFill="1" applyBorder="1" applyAlignment="1">
      <alignment horizontal="right" vertical="center" wrapText="1"/>
      <protection/>
    </xf>
    <xf numFmtId="3" fontId="5" fillId="34" borderId="0" xfId="42" applyNumberFormat="1" applyFont="1" applyFill="1" applyBorder="1" applyAlignment="1">
      <alignment vertical="center" wrapText="1"/>
    </xf>
    <xf numFmtId="3" fontId="5" fillId="0" borderId="0" xfId="64" applyNumberFormat="1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 wrapText="1"/>
    </xf>
    <xf numFmtId="3" fontId="5" fillId="4" borderId="11" xfId="64" applyNumberFormat="1" applyFont="1" applyFill="1" applyBorder="1" applyAlignment="1">
      <alignment vertical="center"/>
      <protection/>
    </xf>
    <xf numFmtId="0" fontId="5" fillId="33" borderId="12" xfId="0" applyFont="1" applyFill="1" applyBorder="1" applyAlignment="1">
      <alignment vertical="center" wrapText="1"/>
    </xf>
    <xf numFmtId="172" fontId="5" fillId="4" borderId="12" xfId="64" applyNumberFormat="1" applyFont="1" applyFill="1" applyBorder="1" applyAlignment="1">
      <alignment vertical="center"/>
      <protection/>
    </xf>
    <xf numFmtId="3" fontId="5" fillId="4" borderId="12" xfId="64" applyNumberFormat="1" applyFont="1" applyFill="1" applyBorder="1" applyAlignment="1">
      <alignment vertical="center"/>
      <protection/>
    </xf>
    <xf numFmtId="4" fontId="5" fillId="4" borderId="12" xfId="64" applyNumberFormat="1" applyFont="1" applyFill="1" applyBorder="1" applyAlignment="1">
      <alignment vertical="center"/>
      <protection/>
    </xf>
    <xf numFmtId="4" fontId="5" fillId="0" borderId="0" xfId="64" applyNumberFormat="1" applyFont="1" applyFill="1" applyBorder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54" fillId="10" borderId="0" xfId="0" applyFont="1" applyFill="1" applyBorder="1" applyAlignment="1">
      <alignment horizontal="center"/>
    </xf>
    <xf numFmtId="0" fontId="55" fillId="4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2" fillId="0" borderId="0" xfId="0" applyFont="1" applyAlignment="1">
      <alignment horizontal="right"/>
    </xf>
    <xf numFmtId="0" fontId="55" fillId="4" borderId="0" xfId="0" applyFont="1" applyFill="1" applyBorder="1" applyAlignment="1">
      <alignment horizontal="left"/>
    </xf>
    <xf numFmtId="0" fontId="2" fillId="10" borderId="10" xfId="58" applyFont="1" applyFill="1" applyBorder="1" applyAlignment="1">
      <alignment horizontal="right" vertical="center" wrapText="1"/>
      <protection/>
    </xf>
    <xf numFmtId="3" fontId="3" fillId="4" borderId="0" xfId="59" applyNumberFormat="1" applyFont="1" applyFill="1" applyBorder="1" applyAlignment="1">
      <alignment horizontal="right" vertical="center" wrapText="1"/>
      <protection/>
    </xf>
    <xf numFmtId="3" fontId="5" fillId="4" borderId="0" xfId="59" applyNumberFormat="1" applyFont="1" applyFill="1" applyBorder="1" applyAlignment="1">
      <alignment vertical="center" wrapText="1"/>
      <protection/>
    </xf>
    <xf numFmtId="3" fontId="5" fillId="4" borderId="0" xfId="58" applyNumberFormat="1" applyFont="1" applyFill="1" applyBorder="1" applyAlignment="1">
      <alignment vertical="center"/>
      <protection/>
    </xf>
    <xf numFmtId="3" fontId="3" fillId="10" borderId="0" xfId="59" applyNumberFormat="1" applyFont="1" applyFill="1" applyBorder="1" applyAlignment="1">
      <alignment horizontal="right" vertical="center" wrapText="1"/>
      <protection/>
    </xf>
    <xf numFmtId="3" fontId="5" fillId="10" borderId="0" xfId="59" applyNumberFormat="1" applyFont="1" applyFill="1" applyBorder="1" applyAlignment="1">
      <alignment vertical="center" wrapText="1"/>
      <protection/>
    </xf>
    <xf numFmtId="3" fontId="5" fillId="10" borderId="0" xfId="58" applyNumberFormat="1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 wrapText="1"/>
    </xf>
    <xf numFmtId="3" fontId="5" fillId="4" borderId="11" xfId="58" applyNumberFormat="1" applyFont="1" applyFill="1" applyBorder="1" applyAlignment="1">
      <alignment vertical="center"/>
      <protection/>
    </xf>
    <xf numFmtId="0" fontId="54" fillId="10" borderId="0" xfId="0" applyFont="1" applyFill="1" applyAlignment="1">
      <alignment horizontal="center"/>
    </xf>
    <xf numFmtId="0" fontId="52" fillId="4" borderId="0" xfId="0" applyFont="1" applyFill="1" applyAlignment="1">
      <alignment/>
    </xf>
    <xf numFmtId="0" fontId="0" fillId="4" borderId="0" xfId="0" applyFill="1" applyAlignment="1">
      <alignment/>
    </xf>
    <xf numFmtId="0" fontId="25" fillId="10" borderId="10" xfId="57" applyFont="1" applyFill="1" applyBorder="1" applyAlignment="1">
      <alignment horizontal="right" vertical="center" wrapText="1"/>
      <protection/>
    </xf>
    <xf numFmtId="0" fontId="52" fillId="10" borderId="10" xfId="0" applyFont="1" applyFill="1" applyBorder="1" applyAlignment="1">
      <alignment horizontal="right" vertical="center"/>
    </xf>
    <xf numFmtId="0" fontId="5" fillId="4" borderId="0" xfId="57" applyFont="1" applyFill="1" applyBorder="1" applyAlignment="1">
      <alignment horizontal="right" vertical="center" wrapText="1"/>
      <protection/>
    </xf>
    <xf numFmtId="0" fontId="5" fillId="4" borderId="0" xfId="66" applyNumberFormat="1" applyFont="1" applyFill="1" applyBorder="1" applyAlignment="1">
      <alignment horizontal="right" vertical="center"/>
      <protection/>
    </xf>
    <xf numFmtId="3" fontId="5" fillId="4" borderId="0" xfId="66" applyNumberFormat="1" applyFont="1" applyFill="1" applyBorder="1" applyAlignment="1">
      <alignment horizontal="right" vertical="center"/>
      <protection/>
    </xf>
    <xf numFmtId="0" fontId="5" fillId="10" borderId="0" xfId="57" applyFont="1" applyFill="1" applyBorder="1" applyAlignment="1">
      <alignment horizontal="right" vertical="center" wrapText="1"/>
      <protection/>
    </xf>
    <xf numFmtId="0" fontId="56" fillId="10" borderId="0" xfId="0" applyNumberFormat="1" applyFont="1" applyFill="1" applyBorder="1" applyAlignment="1">
      <alignment horizontal="right" vertical="center"/>
    </xf>
    <xf numFmtId="3" fontId="5" fillId="10" borderId="0" xfId="66" applyNumberFormat="1" applyFont="1" applyFill="1" applyBorder="1" applyAlignment="1">
      <alignment horizontal="right" vertical="center"/>
      <protection/>
    </xf>
    <xf numFmtId="0" fontId="5" fillId="4" borderId="13" xfId="57" applyFont="1" applyFill="1" applyBorder="1" applyAlignment="1">
      <alignment horizontal="right" vertical="center" wrapText="1"/>
      <protection/>
    </xf>
    <xf numFmtId="0" fontId="5" fillId="4" borderId="13" xfId="66" applyNumberFormat="1" applyFont="1" applyFill="1" applyBorder="1" applyAlignment="1">
      <alignment horizontal="right" vertical="center"/>
      <protection/>
    </xf>
    <xf numFmtId="3" fontId="5" fillId="4" borderId="13" xfId="66" applyNumberFormat="1" applyFont="1" applyFill="1" applyBorder="1" applyAlignment="1">
      <alignment horizontal="right" vertical="center"/>
      <protection/>
    </xf>
    <xf numFmtId="0" fontId="26" fillId="10" borderId="0" xfId="60" applyFont="1" applyFill="1" applyBorder="1" applyAlignment="1">
      <alignment horizontal="center" vertical="center"/>
      <protection/>
    </xf>
    <xf numFmtId="0" fontId="52" fillId="4" borderId="0" xfId="0" applyFont="1" applyFill="1" applyBorder="1" applyAlignment="1">
      <alignment horizontal="right"/>
    </xf>
    <xf numFmtId="0" fontId="52" fillId="4" borderId="0" xfId="0" applyFont="1" applyFill="1" applyBorder="1" applyAlignment="1">
      <alignment horizontal="center" wrapText="1"/>
    </xf>
    <xf numFmtId="0" fontId="27" fillId="10" borderId="0" xfId="60" applyFont="1" applyFill="1" applyBorder="1" applyAlignment="1">
      <alignment horizontal="right" vertical="center"/>
      <protection/>
    </xf>
    <xf numFmtId="0" fontId="28" fillId="10" borderId="0" xfId="60" applyFont="1" applyFill="1" applyBorder="1" applyAlignment="1">
      <alignment horizontal="center" vertical="center" wrapText="1"/>
      <protection/>
    </xf>
    <xf numFmtId="0" fontId="27" fillId="10" borderId="10" xfId="60" applyFont="1" applyFill="1" applyBorder="1" applyAlignment="1">
      <alignment horizontal="right" vertical="center"/>
      <protection/>
    </xf>
    <xf numFmtId="0" fontId="28" fillId="10" borderId="10" xfId="60" applyFont="1" applyFill="1" applyBorder="1" applyAlignment="1">
      <alignment vertical="center" wrapText="1"/>
      <protection/>
    </xf>
    <xf numFmtId="3" fontId="3" fillId="4" borderId="0" xfId="60" applyNumberFormat="1" applyFont="1" applyFill="1" applyBorder="1" applyAlignment="1">
      <alignment horizontal="right" vertical="center" wrapText="1"/>
      <protection/>
    </xf>
    <xf numFmtId="3" fontId="5" fillId="4" borderId="0" xfId="60" applyNumberFormat="1" applyFont="1" applyFill="1" applyBorder="1" applyAlignment="1">
      <alignment vertical="center" wrapText="1"/>
      <protection/>
    </xf>
    <xf numFmtId="0" fontId="57" fillId="10" borderId="0" xfId="0" applyFont="1" applyFill="1" applyAlignment="1">
      <alignment horizontal="right" vertical="center" wrapText="1" readingOrder="2"/>
    </xf>
    <xf numFmtId="3" fontId="58" fillId="10" borderId="0" xfId="0" applyNumberFormat="1" applyFont="1" applyFill="1" applyAlignment="1">
      <alignment vertical="center" wrapText="1" readingOrder="2"/>
    </xf>
    <xf numFmtId="3" fontId="5" fillId="10" borderId="0" xfId="60" applyNumberFormat="1" applyFont="1" applyFill="1" applyBorder="1" applyAlignment="1">
      <alignment vertical="center" wrapText="1"/>
      <protection/>
    </xf>
    <xf numFmtId="3" fontId="3" fillId="4" borderId="11" xfId="60" applyNumberFormat="1" applyFont="1" applyFill="1" applyBorder="1" applyAlignment="1">
      <alignment horizontal="right" vertical="center" wrapText="1"/>
      <protection/>
    </xf>
    <xf numFmtId="3" fontId="5" fillId="4" borderId="11" xfId="60" applyNumberFormat="1" applyFont="1" applyFill="1" applyBorder="1" applyAlignment="1">
      <alignment vertical="center" wrapText="1"/>
      <protection/>
    </xf>
    <xf numFmtId="0" fontId="0" fillId="4" borderId="0" xfId="0" applyFont="1" applyFill="1" applyAlignment="1">
      <alignment/>
    </xf>
    <xf numFmtId="0" fontId="29" fillId="10" borderId="0" xfId="60" applyFont="1" applyFill="1" applyBorder="1" applyAlignment="1">
      <alignment horizontal="center" vertical="center" wrapText="1"/>
      <protection/>
    </xf>
    <xf numFmtId="0" fontId="5" fillId="10" borderId="0" xfId="60" applyFont="1" applyFill="1" applyBorder="1" applyAlignment="1">
      <alignment horizontal="right" vertical="center" wrapText="1"/>
      <protection/>
    </xf>
    <xf numFmtId="0" fontId="29" fillId="10" borderId="10" xfId="60" applyFont="1" applyFill="1" applyBorder="1" applyAlignment="1">
      <alignment horizontal="center" vertical="center" wrapText="1"/>
      <protection/>
    </xf>
    <xf numFmtId="0" fontId="5" fillId="10" borderId="10" xfId="60" applyFont="1" applyFill="1" applyBorder="1" applyAlignment="1">
      <alignment vertical="center" wrapText="1"/>
      <protection/>
    </xf>
    <xf numFmtId="3" fontId="25" fillId="4" borderId="0" xfId="60" applyNumberFormat="1" applyFont="1" applyFill="1" applyBorder="1" applyAlignment="1">
      <alignment horizontal="right" vertical="center" wrapText="1"/>
      <protection/>
    </xf>
    <xf numFmtId="3" fontId="25" fillId="4" borderId="0" xfId="60" applyNumberFormat="1" applyFont="1" applyFill="1" applyBorder="1" applyAlignment="1">
      <alignment vertical="center"/>
      <protection/>
    </xf>
    <xf numFmtId="3" fontId="25" fillId="10" borderId="0" xfId="60" applyNumberFormat="1" applyFont="1" applyFill="1" applyBorder="1" applyAlignment="1">
      <alignment horizontal="right" vertical="center" wrapText="1"/>
      <protection/>
    </xf>
    <xf numFmtId="3" fontId="25" fillId="10" borderId="0" xfId="60" applyNumberFormat="1" applyFont="1" applyFill="1" applyBorder="1" applyAlignment="1">
      <alignment vertical="center"/>
      <protection/>
    </xf>
    <xf numFmtId="3" fontId="25" fillId="4" borderId="11" xfId="60" applyNumberFormat="1" applyFont="1" applyFill="1" applyBorder="1" applyAlignment="1">
      <alignment vertical="center"/>
      <protection/>
    </xf>
    <xf numFmtId="0" fontId="26" fillId="10" borderId="0" xfId="59" applyFont="1" applyFill="1" applyBorder="1" applyAlignment="1">
      <alignment horizontal="center" vertical="center"/>
      <protection/>
    </xf>
    <xf numFmtId="0" fontId="29" fillId="4" borderId="0" xfId="59" applyFont="1" applyFill="1" applyBorder="1" applyAlignment="1">
      <alignment horizontal="right" vertical="center"/>
      <protection/>
    </xf>
    <xf numFmtId="0" fontId="1" fillId="4" borderId="0" xfId="59" applyFont="1" applyFill="1" applyBorder="1" applyAlignment="1">
      <alignment vertical="center" wrapText="1"/>
      <protection/>
    </xf>
    <xf numFmtId="0" fontId="52" fillId="4" borderId="0" xfId="0" applyFont="1" applyFill="1" applyBorder="1" applyAlignment="1">
      <alignment horizontal="left" wrapText="1"/>
    </xf>
    <xf numFmtId="0" fontId="30" fillId="10" borderId="0" xfId="59" applyFont="1" applyFill="1" applyBorder="1" applyAlignment="1">
      <alignment horizontal="center" vertical="center"/>
      <protection/>
    </xf>
    <xf numFmtId="0" fontId="5" fillId="10" borderId="0" xfId="59" applyFont="1" applyFill="1" applyBorder="1" applyAlignment="1">
      <alignment horizontal="center" vertical="center" wrapText="1"/>
      <protection/>
    </xf>
    <xf numFmtId="0" fontId="5" fillId="10" borderId="0" xfId="59" applyFont="1" applyFill="1" applyBorder="1" applyAlignment="1">
      <alignment horizontal="center" vertical="center" wrapText="1"/>
      <protection/>
    </xf>
    <xf numFmtId="0" fontId="30" fillId="10" borderId="10" xfId="59" applyFont="1" applyFill="1" applyBorder="1" applyAlignment="1">
      <alignment horizontal="center" vertical="center"/>
      <protection/>
    </xf>
    <xf numFmtId="0" fontId="30" fillId="10" borderId="10" xfId="59" applyFont="1" applyFill="1" applyBorder="1" applyAlignment="1">
      <alignment horizontal="right" vertical="center"/>
      <protection/>
    </xf>
    <xf numFmtId="0" fontId="25" fillId="4" borderId="0" xfId="60" applyFont="1" applyFill="1" applyBorder="1" applyAlignment="1">
      <alignment horizontal="right" vertical="center" wrapText="1"/>
      <protection/>
    </xf>
    <xf numFmtId="3" fontId="25" fillId="4" borderId="0" xfId="60" applyNumberFormat="1" applyFont="1" applyFill="1" applyBorder="1" applyAlignment="1">
      <alignment vertical="center" wrapText="1"/>
      <protection/>
    </xf>
    <xf numFmtId="3" fontId="25" fillId="10" borderId="0" xfId="60" applyNumberFormat="1" applyFont="1" applyFill="1" applyBorder="1" applyAlignment="1">
      <alignment vertical="center" wrapText="1"/>
      <protection/>
    </xf>
    <xf numFmtId="0" fontId="25" fillId="10" borderId="11" xfId="59" applyFont="1" applyFill="1" applyBorder="1" applyAlignment="1">
      <alignment horizontal="right" vertical="center" wrapText="1"/>
      <protection/>
    </xf>
    <xf numFmtId="3" fontId="25" fillId="10" borderId="11" xfId="59" applyNumberFormat="1" applyFont="1" applyFill="1" applyBorder="1" applyAlignment="1">
      <alignment vertical="center" wrapText="1"/>
      <protection/>
    </xf>
    <xf numFmtId="0" fontId="52" fillId="4" borderId="0" xfId="0" applyFont="1" applyFill="1" applyBorder="1" applyAlignment="1">
      <alignment/>
    </xf>
    <xf numFmtId="0" fontId="2" fillId="10" borderId="0" xfId="58" applyFont="1" applyFill="1" applyBorder="1" applyAlignment="1">
      <alignment horizontal="center" vertical="center" wrapText="1"/>
      <protection/>
    </xf>
    <xf numFmtId="0" fontId="55" fillId="10" borderId="0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2" fillId="10" borderId="10" xfId="58" applyFont="1" applyFill="1" applyBorder="1" applyAlignment="1">
      <alignment horizontal="center" vertical="center" wrapText="1"/>
      <protection/>
    </xf>
    <xf numFmtId="0" fontId="2" fillId="10" borderId="10" xfId="58" applyFont="1" applyFill="1" applyBorder="1" applyAlignment="1">
      <alignment horizontal="center" vertical="center" wrapText="1"/>
      <protection/>
    </xf>
    <xf numFmtId="3" fontId="5" fillId="33" borderId="0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59" fillId="10" borderId="0" xfId="0" applyFont="1" applyFill="1" applyAlignment="1">
      <alignment horizontal="center" vertical="center"/>
    </xf>
    <xf numFmtId="0" fontId="60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center" vertical="center"/>
    </xf>
    <xf numFmtId="0" fontId="60" fillId="10" borderId="0" xfId="0" applyFont="1" applyFill="1" applyBorder="1" applyAlignment="1">
      <alignment horizontal="left" vertical="center"/>
    </xf>
    <xf numFmtId="0" fontId="52" fillId="4" borderId="0" xfId="55" applyFont="1" applyFill="1" applyBorder="1" applyAlignment="1">
      <alignment vertical="center" wrapText="1"/>
      <protection/>
    </xf>
    <xf numFmtId="0" fontId="52" fillId="4" borderId="0" xfId="55" applyFont="1" applyFill="1" applyBorder="1" applyAlignment="1">
      <alignment horizontal="center"/>
      <protection/>
    </xf>
    <xf numFmtId="0" fontId="52" fillId="10" borderId="10" xfId="55" applyFont="1" applyFill="1" applyBorder="1" applyAlignment="1">
      <alignment vertical="center" wrapText="1"/>
      <protection/>
    </xf>
    <xf numFmtId="0" fontId="52" fillId="10" borderId="10" xfId="55" applyFont="1" applyFill="1" applyBorder="1" applyAlignment="1">
      <alignment horizontal="center" vertical="center"/>
      <protection/>
    </xf>
    <xf numFmtId="3" fontId="25" fillId="4" borderId="0" xfId="59" applyNumberFormat="1" applyFont="1" applyFill="1" applyBorder="1" applyAlignment="1">
      <alignment horizontal="right" vertical="center" wrapText="1"/>
      <protection/>
    </xf>
    <xf numFmtId="3" fontId="25" fillId="4" borderId="0" xfId="59" applyNumberFormat="1" applyFont="1" applyFill="1" applyBorder="1" applyAlignment="1">
      <alignment vertical="center" wrapText="1"/>
      <protection/>
    </xf>
    <xf numFmtId="3" fontId="25" fillId="10" borderId="0" xfId="59" applyNumberFormat="1" applyFont="1" applyFill="1" applyBorder="1" applyAlignment="1">
      <alignment horizontal="right" vertical="center" wrapText="1"/>
      <protection/>
    </xf>
    <xf numFmtId="3" fontId="25" fillId="10" borderId="0" xfId="59" applyNumberFormat="1" applyFont="1" applyFill="1" applyBorder="1" applyAlignment="1">
      <alignment vertical="center" wrapText="1"/>
      <protection/>
    </xf>
    <xf numFmtId="3" fontId="25" fillId="10" borderId="14" xfId="59" applyNumberFormat="1" applyFont="1" applyFill="1" applyBorder="1" applyAlignment="1">
      <alignment horizontal="right" vertical="center" wrapText="1"/>
      <protection/>
    </xf>
    <xf numFmtId="3" fontId="25" fillId="10" borderId="14" xfId="59" applyNumberFormat="1" applyFont="1" applyFill="1" applyBorder="1" applyAlignment="1">
      <alignment vertical="center" wrapText="1"/>
      <protection/>
    </xf>
    <xf numFmtId="0" fontId="55" fillId="4" borderId="0" xfId="0" applyFont="1" applyFill="1" applyBorder="1" applyAlignment="1">
      <alignment horizontal="left"/>
    </xf>
    <xf numFmtId="0" fontId="55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3" fillId="10" borderId="10" xfId="58" applyFont="1" applyFill="1" applyBorder="1" applyAlignment="1">
      <alignment horizontal="right" vertical="center" wrapText="1"/>
      <protection/>
    </xf>
    <xf numFmtId="0" fontId="3" fillId="10" borderId="10" xfId="58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26" fillId="34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 vertical="center" wrapText="1"/>
    </xf>
    <xf numFmtId="0" fontId="29" fillId="34" borderId="0" xfId="0" applyFont="1" applyFill="1" applyBorder="1" applyAlignment="1">
      <alignment horizontal="right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right" vertical="center" wrapText="1"/>
    </xf>
    <xf numFmtId="0" fontId="29" fillId="34" borderId="1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3" fontId="5" fillId="33" borderId="11" xfId="0" applyNumberFormat="1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2" fillId="0" borderId="15" xfId="0" applyFont="1" applyBorder="1" applyAlignment="1">
      <alignment/>
    </xf>
    <xf numFmtId="0" fontId="32" fillId="34" borderId="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3" fontId="3" fillId="34" borderId="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vertical="center" wrapText="1"/>
    </xf>
    <xf numFmtId="173" fontId="26" fillId="34" borderId="0" xfId="0" applyNumberFormat="1" applyFont="1" applyFill="1" applyBorder="1" applyAlignment="1">
      <alignment horizontal="center" vertical="center" wrapText="1"/>
    </xf>
    <xf numFmtId="173" fontId="27" fillId="33" borderId="0" xfId="0" applyNumberFormat="1" applyFont="1" applyFill="1" applyBorder="1" applyAlignment="1">
      <alignment horizontal="right" vertical="center" wrapText="1"/>
    </xf>
    <xf numFmtId="173" fontId="27" fillId="33" borderId="0" xfId="0" applyNumberFormat="1" applyFont="1" applyFill="1" applyBorder="1" applyAlignment="1">
      <alignment horizontal="center" vertical="center" wrapText="1"/>
    </xf>
    <xf numFmtId="173" fontId="27" fillId="33" borderId="0" xfId="0" applyNumberFormat="1" applyFont="1" applyFill="1" applyBorder="1" applyAlignment="1">
      <alignment horizontal="center" vertical="center" wrapText="1"/>
    </xf>
    <xf numFmtId="173" fontId="27" fillId="33" borderId="0" xfId="0" applyNumberFormat="1" applyFont="1" applyFill="1" applyBorder="1" applyAlignment="1">
      <alignment vertical="center" wrapText="1"/>
    </xf>
    <xf numFmtId="173" fontId="27" fillId="33" borderId="0" xfId="0" applyNumberFormat="1" applyFont="1" applyFill="1" applyBorder="1" applyAlignment="1">
      <alignment horizontal="left" vertical="center" wrapText="1"/>
    </xf>
    <xf numFmtId="173" fontId="29" fillId="34" borderId="0" xfId="0" applyNumberFormat="1" applyFont="1" applyFill="1" applyBorder="1" applyAlignment="1">
      <alignment horizontal="right" vertical="center" wrapText="1"/>
    </xf>
    <xf numFmtId="173" fontId="29" fillId="34" borderId="0" xfId="0" applyNumberFormat="1" applyFont="1" applyFill="1" applyBorder="1" applyAlignment="1">
      <alignment horizontal="center" vertical="center" wrapText="1"/>
    </xf>
    <xf numFmtId="173" fontId="29" fillId="34" borderId="0" xfId="0" applyNumberFormat="1" applyFont="1" applyFill="1" applyBorder="1" applyAlignment="1">
      <alignment horizontal="right" vertical="center" wrapText="1"/>
    </xf>
    <xf numFmtId="173" fontId="29" fillId="34" borderId="10" xfId="0" applyNumberFormat="1" applyFont="1" applyFill="1" applyBorder="1" applyAlignment="1">
      <alignment horizontal="right" vertical="center" wrapText="1"/>
    </xf>
    <xf numFmtId="173" fontId="29" fillId="34" borderId="10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173" fontId="27" fillId="0" borderId="0" xfId="0" applyNumberFormat="1" applyFont="1" applyFill="1" applyAlignment="1">
      <alignment horizontal="center" vertical="center" wrapText="1"/>
    </xf>
    <xf numFmtId="0" fontId="29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7" fillId="34" borderId="0" xfId="0" applyFont="1" applyFill="1" applyBorder="1" applyAlignment="1">
      <alignment horizontal="right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9" fillId="35" borderId="15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9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right" vertical="center" wrapText="1"/>
    </xf>
    <xf numFmtId="0" fontId="30" fillId="34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vertical="center" wrapText="1"/>
    </xf>
    <xf numFmtId="3" fontId="27" fillId="0" borderId="0" xfId="0" applyNumberFormat="1" applyFont="1" applyFill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 readingOrder="2"/>
    </xf>
    <xf numFmtId="0" fontId="52" fillId="10" borderId="10" xfId="0" applyFont="1" applyFill="1" applyBorder="1" applyAlignment="1">
      <alignment/>
    </xf>
    <xf numFmtId="0" fontId="27" fillId="35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right" vertical="center" wrapText="1"/>
    </xf>
    <xf numFmtId="0" fontId="27" fillId="4" borderId="0" xfId="0" applyFont="1" applyFill="1" applyBorder="1" applyAlignment="1">
      <alignment/>
    </xf>
    <xf numFmtId="0" fontId="27" fillId="34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 wrapText="1" readingOrder="2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2" fillId="10" borderId="0" xfId="65" applyNumberFormat="1" applyFont="1" applyFill="1" applyBorder="1" applyAlignment="1">
      <alignment horizontal="center" vertical="center"/>
      <protection/>
    </xf>
    <xf numFmtId="3" fontId="2" fillId="10" borderId="0" xfId="65" applyNumberFormat="1" applyFont="1" applyFill="1" applyBorder="1" applyAlignment="1">
      <alignment vertical="center"/>
      <protection/>
    </xf>
    <xf numFmtId="3" fontId="2" fillId="10" borderId="10" xfId="65" applyNumberFormat="1" applyFont="1" applyFill="1" applyBorder="1" applyAlignment="1">
      <alignment horizontal="center" vertical="center"/>
      <protection/>
    </xf>
    <xf numFmtId="3" fontId="2" fillId="10" borderId="10" xfId="65" applyNumberFormat="1" applyFont="1" applyFill="1" applyBorder="1" applyAlignment="1">
      <alignment horizontal="right" vertical="center"/>
      <protection/>
    </xf>
    <xf numFmtId="3" fontId="25" fillId="4" borderId="11" xfId="65" applyNumberFormat="1" applyFont="1" applyFill="1" applyBorder="1" applyAlignment="1">
      <alignment horizontal="right" vertical="center"/>
      <protection/>
    </xf>
    <xf numFmtId="3" fontId="5" fillId="4" borderId="11" xfId="65" applyNumberFormat="1" applyFont="1" applyFill="1" applyBorder="1" applyAlignment="1">
      <alignment vertical="center"/>
      <protection/>
    </xf>
    <xf numFmtId="0" fontId="52" fillId="0" borderId="15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0" fillId="4" borderId="0" xfId="0" applyFont="1" applyFill="1" applyBorder="1" applyAlignment="1">
      <alignment horizontal="right"/>
    </xf>
    <xf numFmtId="0" fontId="60" fillId="4" borderId="0" xfId="0" applyFont="1" applyFill="1" applyBorder="1" applyAlignment="1">
      <alignment/>
    </xf>
    <xf numFmtId="0" fontId="60" fillId="4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52" fillId="1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3" fontId="3" fillId="0" borderId="0" xfId="63" applyNumberFormat="1" applyFont="1" applyFill="1" applyBorder="1" applyAlignment="1">
      <alignment horizontal="right" vertical="center"/>
      <protection/>
    </xf>
    <xf numFmtId="3" fontId="5" fillId="4" borderId="11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/>
    </xf>
    <xf numFmtId="0" fontId="52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center"/>
    </xf>
    <xf numFmtId="0" fontId="55" fillId="4" borderId="0" xfId="0" applyFont="1" applyFill="1" applyBorder="1" applyAlignment="1">
      <alignment/>
    </xf>
    <xf numFmtId="0" fontId="55" fillId="10" borderId="0" xfId="0" applyFont="1" applyFill="1" applyBorder="1" applyAlignment="1">
      <alignment horizontal="center" vertical="center"/>
    </xf>
    <xf numFmtId="0" fontId="55" fillId="10" borderId="0" xfId="0" applyFont="1" applyFill="1" applyBorder="1" applyAlignment="1">
      <alignment horizontal="right" vertical="center"/>
    </xf>
    <xf numFmtId="0" fontId="55" fillId="10" borderId="10" xfId="0" applyFont="1" applyFill="1" applyBorder="1" applyAlignment="1">
      <alignment horizontal="center" vertical="center"/>
    </xf>
    <xf numFmtId="0" fontId="55" fillId="10" borderId="0" xfId="0" applyFont="1" applyFill="1" applyBorder="1" applyAlignment="1">
      <alignment horizontal="right" vertical="center"/>
    </xf>
    <xf numFmtId="0" fontId="55" fillId="10" borderId="10" xfId="0" applyFont="1" applyFill="1" applyBorder="1" applyAlignment="1">
      <alignment horizontal="right" vertical="center"/>
    </xf>
    <xf numFmtId="0" fontId="52" fillId="4" borderId="15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center" vertical="center" wrapText="1"/>
    </xf>
    <xf numFmtId="3" fontId="5" fillId="4" borderId="15" xfId="61" applyNumberFormat="1" applyFont="1" applyFill="1" applyBorder="1" applyAlignment="1">
      <alignment horizontal="right" vertical="center"/>
      <protection/>
    </xf>
    <xf numFmtId="3" fontId="5" fillId="4" borderId="0" xfId="61" applyNumberFormat="1" applyFont="1" applyFill="1" applyBorder="1" applyAlignment="1">
      <alignment horizontal="right" vertical="center"/>
      <protection/>
    </xf>
    <xf numFmtId="0" fontId="52" fillId="4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0" fontId="52" fillId="10" borderId="0" xfId="0" applyFont="1" applyFill="1" applyBorder="1" applyAlignment="1">
      <alignment horizontal="center" vertical="center" wrapText="1"/>
    </xf>
    <xf numFmtId="0" fontId="52" fillId="10" borderId="0" xfId="0" applyFont="1" applyFill="1" applyBorder="1" applyAlignment="1">
      <alignment horizontal="center" vertical="center" wrapText="1"/>
    </xf>
    <xf numFmtId="3" fontId="5" fillId="10" borderId="0" xfId="61" applyNumberFormat="1" applyFont="1" applyFill="1" applyBorder="1" applyAlignment="1">
      <alignment horizontal="right" vertical="center"/>
      <protection/>
    </xf>
    <xf numFmtId="3" fontId="65" fillId="10" borderId="0" xfId="0" applyNumberFormat="1" applyFont="1" applyFill="1" applyBorder="1" applyAlignment="1">
      <alignment vertical="center" wrapText="1"/>
    </xf>
    <xf numFmtId="3" fontId="5" fillId="10" borderId="0" xfId="61" applyNumberFormat="1" applyFont="1" applyFill="1" applyBorder="1" applyAlignment="1">
      <alignment vertical="center"/>
      <protection/>
    </xf>
    <xf numFmtId="0" fontId="52" fillId="10" borderId="16" xfId="0" applyFont="1" applyFill="1" applyBorder="1" applyAlignment="1">
      <alignment horizontal="center" vertical="center" wrapText="1"/>
    </xf>
    <xf numFmtId="3" fontId="3" fillId="4" borderId="17" xfId="61" applyNumberFormat="1" applyFont="1" applyFill="1" applyBorder="1" applyAlignment="1">
      <alignment horizontal="center" vertical="center"/>
      <protection/>
    </xf>
    <xf numFmtId="0" fontId="52" fillId="4" borderId="11" xfId="0" applyFont="1" applyFill="1" applyBorder="1" applyAlignment="1">
      <alignment horizontal="center" vertical="center" wrapText="1"/>
    </xf>
    <xf numFmtId="3" fontId="5" fillId="4" borderId="11" xfId="61" applyNumberFormat="1" applyFont="1" applyFill="1" applyBorder="1" applyAlignment="1">
      <alignment horizontal="right" vertical="center"/>
      <protection/>
    </xf>
    <xf numFmtId="3" fontId="3" fillId="4" borderId="18" xfId="61" applyNumberFormat="1" applyFont="1" applyFill="1" applyBorder="1" applyAlignment="1">
      <alignment horizontal="center" vertical="center"/>
      <protection/>
    </xf>
    <xf numFmtId="3" fontId="3" fillId="4" borderId="0" xfId="61" applyNumberFormat="1" applyFont="1" applyFill="1" applyBorder="1" applyAlignment="1">
      <alignment vertical="center"/>
      <protection/>
    </xf>
    <xf numFmtId="3" fontId="3" fillId="10" borderId="19" xfId="61" applyNumberFormat="1" applyFont="1" applyFill="1" applyBorder="1" applyAlignment="1">
      <alignment horizontal="center" vertical="center"/>
      <protection/>
    </xf>
    <xf numFmtId="3" fontId="5" fillId="10" borderId="19" xfId="61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_Sheet1" xfId="57"/>
    <cellStyle name="Normal_Sheet5" xfId="58"/>
    <cellStyle name="Normal_انشاء وزارة" xfId="59"/>
    <cellStyle name="Normal_بناء" xfId="60"/>
    <cellStyle name="Normal_جدول 14" xfId="61"/>
    <cellStyle name="Normal_جدول 16" xfId="62"/>
    <cellStyle name="Normal_جدول رقم 11" xfId="63"/>
    <cellStyle name="Normal_جدول رقم 16" xfId="64"/>
    <cellStyle name="Normal_جدول رقم 8" xfId="65"/>
    <cellStyle name="Normal_جدول رقم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rightToLeft="1" zoomScalePageLayoutView="0" workbookViewId="0" topLeftCell="A1">
      <selection activeCell="D4" sqref="D4:D15"/>
    </sheetView>
  </sheetViews>
  <sheetFormatPr defaultColWidth="9.140625" defaultRowHeight="15"/>
  <cols>
    <col min="1" max="1" width="11.7109375" style="0" customWidth="1"/>
    <col min="2" max="2" width="15.00390625" style="0" customWidth="1"/>
    <col min="3" max="3" width="17.421875" style="0" customWidth="1"/>
    <col min="4" max="4" width="17.00390625" style="0" customWidth="1"/>
    <col min="5" max="5" width="14.7109375" style="0" customWidth="1"/>
    <col min="6" max="6" width="17.28125" style="0" customWidth="1"/>
    <col min="7" max="7" width="14.140625" style="0" customWidth="1"/>
    <col min="8" max="8" width="13.8515625" style="0" customWidth="1"/>
    <col min="9" max="9" width="15.8515625" style="0" customWidth="1"/>
  </cols>
  <sheetData>
    <row r="1" spans="1:9" ht="23.25" customHeight="1">
      <c r="A1" s="25" t="s">
        <v>0</v>
      </c>
      <c r="B1" s="25"/>
      <c r="C1" s="25"/>
      <c r="D1" s="25"/>
      <c r="E1" s="25"/>
      <c r="F1" s="25"/>
      <c r="G1" s="25"/>
      <c r="H1" s="1"/>
      <c r="I1" s="1"/>
    </row>
    <row r="2" spans="1:9" ht="15.75">
      <c r="A2" s="26" t="s">
        <v>1</v>
      </c>
      <c r="B2" s="26"/>
      <c r="C2" s="2"/>
      <c r="D2" s="2"/>
      <c r="E2" s="2"/>
      <c r="F2" s="2"/>
      <c r="G2" s="2" t="s">
        <v>2</v>
      </c>
      <c r="H2" s="27"/>
      <c r="I2" s="27"/>
    </row>
    <row r="3" spans="1:9" ht="48" customHeight="1" thickBot="1">
      <c r="A3" s="3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4" t="s">
        <v>9</v>
      </c>
      <c r="H3" s="6"/>
      <c r="I3" s="6"/>
    </row>
    <row r="4" spans="1:9" ht="19.5" customHeight="1" thickTop="1">
      <c r="A4" s="7" t="s">
        <v>10</v>
      </c>
      <c r="B4" s="8">
        <v>4086866</v>
      </c>
      <c r="C4" s="8">
        <v>20703199</v>
      </c>
      <c r="D4" s="8">
        <v>2779557</v>
      </c>
      <c r="E4" s="8">
        <v>0</v>
      </c>
      <c r="F4" s="8">
        <v>27569622</v>
      </c>
      <c r="G4" s="8">
        <v>2971396</v>
      </c>
      <c r="H4" s="9"/>
      <c r="I4" s="9"/>
    </row>
    <row r="5" spans="1:9" ht="19.5" customHeight="1">
      <c r="A5" s="10" t="s">
        <v>11</v>
      </c>
      <c r="B5" s="11">
        <v>2414694</v>
      </c>
      <c r="C5" s="11">
        <v>21557593</v>
      </c>
      <c r="D5" s="11">
        <v>5099897</v>
      </c>
      <c r="E5" s="11">
        <v>44200</v>
      </c>
      <c r="F5" s="11">
        <v>29116384</v>
      </c>
      <c r="G5" s="11">
        <v>163153222</v>
      </c>
      <c r="H5" s="9"/>
      <c r="I5" s="9" t="s">
        <v>12</v>
      </c>
    </row>
    <row r="6" spans="1:9" ht="19.5" customHeight="1">
      <c r="A6" s="7" t="s">
        <v>13</v>
      </c>
      <c r="B6" s="8">
        <v>31563855</v>
      </c>
      <c r="C6" s="8">
        <v>108752346</v>
      </c>
      <c r="D6" s="8">
        <v>47887725</v>
      </c>
      <c r="E6" s="8">
        <v>0</v>
      </c>
      <c r="F6" s="8">
        <v>188203926</v>
      </c>
      <c r="G6" s="8">
        <v>100848166</v>
      </c>
      <c r="H6" s="9"/>
      <c r="I6" s="9"/>
    </row>
    <row r="7" spans="1:9" ht="19.5" customHeight="1">
      <c r="A7" s="10" t="s">
        <v>14</v>
      </c>
      <c r="B7" s="11">
        <v>28647292</v>
      </c>
      <c r="C7" s="11">
        <v>116257766</v>
      </c>
      <c r="D7" s="11">
        <v>23908612</v>
      </c>
      <c r="E7" s="11">
        <v>324129</v>
      </c>
      <c r="F7" s="11">
        <v>169137799</v>
      </c>
      <c r="G7" s="11">
        <v>32460474</v>
      </c>
      <c r="H7" s="9"/>
      <c r="I7" s="9"/>
    </row>
    <row r="8" spans="1:9" ht="19.5" customHeight="1">
      <c r="A8" s="7" t="s">
        <v>15</v>
      </c>
      <c r="B8" s="8">
        <v>23018832</v>
      </c>
      <c r="C8" s="8">
        <v>20351969</v>
      </c>
      <c r="D8" s="8">
        <v>2419852</v>
      </c>
      <c r="E8" s="8">
        <v>30740</v>
      </c>
      <c r="F8" s="8">
        <v>45821393</v>
      </c>
      <c r="G8" s="8">
        <v>22099470</v>
      </c>
      <c r="H8" s="9"/>
      <c r="I8" s="9"/>
    </row>
    <row r="9" spans="1:9" ht="19.5" customHeight="1">
      <c r="A9" s="10" t="s">
        <v>16</v>
      </c>
      <c r="B9" s="11">
        <v>3281325</v>
      </c>
      <c r="C9" s="11">
        <v>12533800</v>
      </c>
      <c r="D9" s="11">
        <v>3225400</v>
      </c>
      <c r="E9" s="11">
        <v>119500</v>
      </c>
      <c r="F9" s="11">
        <v>19160025</v>
      </c>
      <c r="G9" s="11">
        <v>1623364</v>
      </c>
      <c r="H9" s="9"/>
      <c r="I9" s="9"/>
    </row>
    <row r="10" spans="1:9" ht="19.5" customHeight="1">
      <c r="A10" s="7" t="s">
        <v>17</v>
      </c>
      <c r="B10" s="8">
        <v>17664665</v>
      </c>
      <c r="C10" s="8">
        <v>114367690</v>
      </c>
      <c r="D10" s="8">
        <v>33546235</v>
      </c>
      <c r="E10" s="8">
        <v>519890</v>
      </c>
      <c r="F10" s="8">
        <v>166098480</v>
      </c>
      <c r="G10" s="8">
        <v>116869035</v>
      </c>
      <c r="H10" s="9"/>
      <c r="I10" s="9"/>
    </row>
    <row r="11" spans="1:9" ht="19.5" customHeight="1">
      <c r="A11" s="10" t="s">
        <v>18</v>
      </c>
      <c r="B11" s="11">
        <v>3879780</v>
      </c>
      <c r="C11" s="11">
        <v>43144733</v>
      </c>
      <c r="D11" s="11">
        <v>4941766</v>
      </c>
      <c r="E11" s="11">
        <v>58000</v>
      </c>
      <c r="F11" s="11">
        <v>52024279</v>
      </c>
      <c r="G11" s="11">
        <v>68883777</v>
      </c>
      <c r="H11" s="9"/>
      <c r="I11" s="9"/>
    </row>
    <row r="12" spans="1:9" ht="19.5" customHeight="1">
      <c r="A12" s="7" t="s">
        <v>19</v>
      </c>
      <c r="B12" s="8">
        <v>8935393</v>
      </c>
      <c r="C12" s="8">
        <v>29614351</v>
      </c>
      <c r="D12" s="8">
        <v>8765215</v>
      </c>
      <c r="E12" s="8">
        <v>219470</v>
      </c>
      <c r="F12" s="8">
        <v>47534429</v>
      </c>
      <c r="G12" s="8">
        <v>10810003</v>
      </c>
      <c r="H12" s="9"/>
      <c r="I12" s="9"/>
    </row>
    <row r="13" spans="1:9" ht="19.5" customHeight="1">
      <c r="A13" s="10" t="s">
        <v>20</v>
      </c>
      <c r="B13" s="11">
        <v>3332686</v>
      </c>
      <c r="C13" s="11">
        <v>5957109</v>
      </c>
      <c r="D13" s="11">
        <v>1054080</v>
      </c>
      <c r="E13" s="11">
        <v>248000</v>
      </c>
      <c r="F13" s="11">
        <v>10591875</v>
      </c>
      <c r="G13" s="11">
        <v>2887734</v>
      </c>
      <c r="H13" s="9"/>
      <c r="I13" s="9"/>
    </row>
    <row r="14" spans="1:13" ht="19.5" customHeight="1">
      <c r="A14" s="7" t="s">
        <v>21</v>
      </c>
      <c r="B14" s="8">
        <v>1381813</v>
      </c>
      <c r="C14" s="8">
        <v>25255519</v>
      </c>
      <c r="D14" s="8">
        <v>2403509</v>
      </c>
      <c r="E14" s="8">
        <v>30600</v>
      </c>
      <c r="F14" s="8">
        <v>29071441</v>
      </c>
      <c r="G14" s="8">
        <v>5173406</v>
      </c>
      <c r="H14" s="9"/>
      <c r="I14" s="12"/>
      <c r="J14" s="12"/>
      <c r="K14" s="12"/>
      <c r="L14" s="12"/>
      <c r="M14" s="12"/>
    </row>
    <row r="15" spans="1:9" ht="19.5" customHeight="1" thickBot="1">
      <c r="A15" s="10" t="s">
        <v>22</v>
      </c>
      <c r="B15" s="11">
        <v>92329327</v>
      </c>
      <c r="C15" s="11">
        <v>443606876</v>
      </c>
      <c r="D15" s="11">
        <v>83443423</v>
      </c>
      <c r="E15" s="11">
        <v>0</v>
      </c>
      <c r="F15" s="11">
        <v>619379626</v>
      </c>
      <c r="G15" s="11">
        <v>170600937</v>
      </c>
      <c r="H15" s="9"/>
      <c r="I15" s="9"/>
    </row>
    <row r="16" spans="1:9" ht="19.5" customHeight="1" thickBot="1">
      <c r="A16" s="13" t="s">
        <v>23</v>
      </c>
      <c r="B16" s="14">
        <f aca="true" t="shared" si="0" ref="B16:G16">SUM(B4:B15)</f>
        <v>220536528</v>
      </c>
      <c r="C16" s="14">
        <f t="shared" si="0"/>
        <v>962102951</v>
      </c>
      <c r="D16" s="14">
        <f t="shared" si="0"/>
        <v>219475271</v>
      </c>
      <c r="E16" s="14">
        <f t="shared" si="0"/>
        <v>1594529</v>
      </c>
      <c r="F16" s="14">
        <f t="shared" si="0"/>
        <v>1403709279</v>
      </c>
      <c r="G16" s="14">
        <f t="shared" si="0"/>
        <v>698380984</v>
      </c>
      <c r="H16" s="9"/>
      <c r="I16" s="9"/>
    </row>
    <row r="17" spans="1:9" ht="24" customHeight="1" thickBot="1" thickTop="1">
      <c r="A17" s="15" t="s">
        <v>24</v>
      </c>
      <c r="B17" s="16">
        <f>B16/F16*100</f>
        <v>15.710983128722338</v>
      </c>
      <c r="C17" s="16">
        <f>C16/F16*100</f>
        <v>68.54004353988459</v>
      </c>
      <c r="D17" s="16">
        <f>D16/F16*100</f>
        <v>15.63537936832289</v>
      </c>
      <c r="E17" s="16">
        <f>E16/F16*100</f>
        <v>0.11359396307018357</v>
      </c>
      <c r="F17" s="17"/>
      <c r="G17" s="18"/>
      <c r="H17" s="19"/>
      <c r="I17" s="19"/>
    </row>
    <row r="19" spans="1:9" ht="15">
      <c r="A19" s="28" t="s">
        <v>25</v>
      </c>
      <c r="B19" s="28"/>
      <c r="C19" s="28"/>
      <c r="D19" s="28"/>
      <c r="E19" s="28"/>
      <c r="F19" s="28"/>
      <c r="G19" s="21"/>
      <c r="H19" s="21"/>
      <c r="I19" s="21"/>
    </row>
    <row r="24" spans="1:9" ht="19.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="23" customFormat="1" ht="19.5" customHeight="1"/>
    <row r="26" s="23" customFormat="1" ht="19.5" customHeight="1"/>
    <row r="27" s="23" customFormat="1" ht="19.5" customHeight="1"/>
    <row r="28" s="23" customFormat="1" ht="19.5" customHeight="1"/>
    <row r="29" s="23" customFormat="1" ht="19.5" customHeight="1"/>
    <row r="30" s="23" customFormat="1" ht="19.5" customHeight="1"/>
    <row r="31" s="23" customFormat="1" ht="19.5" customHeight="1"/>
    <row r="32" s="23" customFormat="1" ht="19.5" customHeight="1"/>
    <row r="33" s="23" customFormat="1" ht="19.5" customHeight="1"/>
    <row r="34" s="23" customFormat="1" ht="19.5" customHeight="1"/>
    <row r="35" s="23" customFormat="1" ht="19.5" customHeight="1"/>
    <row r="36" s="23" customFormat="1" ht="19.5" customHeight="1"/>
    <row r="37" s="23" customFormat="1" ht="19.5" customHeight="1"/>
    <row r="38" s="23" customFormat="1" ht="19.5" customHeight="1"/>
    <row r="39" s="23" customFormat="1" ht="19.5" customHeight="1"/>
    <row r="40" s="23" customFormat="1" ht="19.5" customHeight="1"/>
    <row r="41" s="23" customFormat="1" ht="19.5" customHeight="1"/>
    <row r="42" s="23" customFormat="1" ht="19.5" customHeight="1"/>
    <row r="43" s="23" customFormat="1" ht="19.5" customHeight="1"/>
    <row r="44" s="23" customFormat="1" ht="25.5" customHeight="1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62" ht="15">
      <c r="D62" s="24"/>
    </row>
  </sheetData>
  <sheetProtection/>
  <mergeCells count="4">
    <mergeCell ref="A1:G1"/>
    <mergeCell ref="A2:B2"/>
    <mergeCell ref="H2:I2"/>
    <mergeCell ref="A19:F19"/>
  </mergeCells>
  <printOptions/>
  <pageMargins left="0.2" right="1.61" top="1.21" bottom="0.748031496062992" header="0.31496062992126" footer="0.3149606299212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12.00390625" style="0" customWidth="1"/>
    <col min="2" max="2" width="15.140625" style="0" customWidth="1"/>
    <col min="3" max="3" width="14.140625" style="0" customWidth="1"/>
    <col min="4" max="4" width="16.00390625" style="0" customWidth="1"/>
    <col min="5" max="5" width="13.421875" style="0" customWidth="1"/>
    <col min="6" max="6" width="13.57421875" style="0" customWidth="1"/>
  </cols>
  <sheetData>
    <row r="1" spans="1:6" ht="18.75">
      <c r="A1" s="25" t="s">
        <v>161</v>
      </c>
      <c r="B1" s="25"/>
      <c r="C1" s="25"/>
      <c r="D1" s="25"/>
      <c r="E1" s="25"/>
      <c r="F1" s="25"/>
    </row>
    <row r="2" spans="1:6" ht="15.75">
      <c r="A2" s="26"/>
      <c r="B2" s="26"/>
      <c r="C2" s="116" t="s">
        <v>171</v>
      </c>
      <c r="D2" s="116"/>
      <c r="E2" s="91"/>
      <c r="F2" s="114" t="s">
        <v>28</v>
      </c>
    </row>
    <row r="3" spans="1:6" ht="16.5" thickBot="1">
      <c r="A3" s="30" t="s">
        <v>3</v>
      </c>
      <c r="B3" s="96" t="s">
        <v>172</v>
      </c>
      <c r="C3" s="30" t="s">
        <v>173</v>
      </c>
      <c r="D3" s="30" t="s">
        <v>174</v>
      </c>
      <c r="E3" s="96" t="s">
        <v>175</v>
      </c>
      <c r="F3" s="30" t="s">
        <v>23</v>
      </c>
    </row>
    <row r="4" spans="1:6" ht="15.75" thickTop="1">
      <c r="A4" s="31" t="s">
        <v>10</v>
      </c>
      <c r="B4" s="32">
        <v>173850</v>
      </c>
      <c r="C4" s="32">
        <v>30420</v>
      </c>
      <c r="D4" s="32">
        <v>500</v>
      </c>
      <c r="E4" s="32">
        <v>6390</v>
      </c>
      <c r="F4" s="97">
        <f>B4+C4+D4+E4</f>
        <v>211160</v>
      </c>
    </row>
    <row r="5" spans="1:6" ht="15">
      <c r="A5" s="34" t="s">
        <v>11</v>
      </c>
      <c r="B5" s="35">
        <v>165250</v>
      </c>
      <c r="C5" s="35">
        <v>5000</v>
      </c>
      <c r="D5" s="35">
        <v>0</v>
      </c>
      <c r="E5" s="35">
        <v>4000</v>
      </c>
      <c r="F5" s="98">
        <f aca="true" t="shared" si="0" ref="F5:F15">B5+C5+D5+E5</f>
        <v>174250</v>
      </c>
    </row>
    <row r="6" spans="1:6" ht="15">
      <c r="A6" s="31" t="s">
        <v>13</v>
      </c>
      <c r="B6" s="32">
        <v>441900</v>
      </c>
      <c r="C6" s="32">
        <v>62800</v>
      </c>
      <c r="D6" s="32">
        <v>1226550</v>
      </c>
      <c r="E6" s="32">
        <v>141900</v>
      </c>
      <c r="F6" s="97">
        <f t="shared" si="0"/>
        <v>1873150</v>
      </c>
    </row>
    <row r="7" spans="1:6" ht="15">
      <c r="A7" s="34" t="s">
        <v>14</v>
      </c>
      <c r="B7" s="35">
        <v>1408530</v>
      </c>
      <c r="C7" s="35">
        <v>500653</v>
      </c>
      <c r="D7" s="35">
        <v>91904</v>
      </c>
      <c r="E7" s="35">
        <v>31720</v>
      </c>
      <c r="F7" s="98">
        <f t="shared" si="0"/>
        <v>2032807</v>
      </c>
    </row>
    <row r="8" spans="1:6" ht="15">
      <c r="A8" s="31" t="s">
        <v>15</v>
      </c>
      <c r="B8" s="32">
        <v>133300</v>
      </c>
      <c r="C8" s="32">
        <v>4870</v>
      </c>
      <c r="D8" s="32">
        <v>4700</v>
      </c>
      <c r="E8" s="32">
        <v>52310</v>
      </c>
      <c r="F8" s="97">
        <f t="shared" si="0"/>
        <v>195180</v>
      </c>
    </row>
    <row r="9" spans="1:6" ht="15">
      <c r="A9" s="34" t="s">
        <v>16</v>
      </c>
      <c r="B9" s="35">
        <v>217500</v>
      </c>
      <c r="C9" s="35">
        <v>3000</v>
      </c>
      <c r="D9" s="35">
        <v>33000</v>
      </c>
      <c r="E9" s="35">
        <v>22250</v>
      </c>
      <c r="F9" s="98">
        <f t="shared" si="0"/>
        <v>275750</v>
      </c>
    </row>
    <row r="10" spans="1:6" ht="15">
      <c r="A10" s="31" t="s">
        <v>17</v>
      </c>
      <c r="B10" s="32">
        <v>4144950</v>
      </c>
      <c r="C10" s="32">
        <v>65750</v>
      </c>
      <c r="D10" s="32">
        <v>1224700</v>
      </c>
      <c r="E10" s="32">
        <v>40813</v>
      </c>
      <c r="F10" s="97">
        <f t="shared" si="0"/>
        <v>5476213</v>
      </c>
    </row>
    <row r="11" spans="1:6" ht="15">
      <c r="A11" s="34" t="s">
        <v>18</v>
      </c>
      <c r="B11" s="35">
        <v>443000</v>
      </c>
      <c r="C11" s="35">
        <v>63350</v>
      </c>
      <c r="D11" s="35">
        <v>27000</v>
      </c>
      <c r="E11" s="35">
        <v>25650</v>
      </c>
      <c r="F11" s="98">
        <f t="shared" si="0"/>
        <v>559000</v>
      </c>
    </row>
    <row r="12" spans="1:6" ht="15">
      <c r="A12" s="31" t="s">
        <v>19</v>
      </c>
      <c r="B12" s="32">
        <v>957638</v>
      </c>
      <c r="C12" s="32">
        <v>117845</v>
      </c>
      <c r="D12" s="32">
        <v>102750</v>
      </c>
      <c r="E12" s="32">
        <v>69150</v>
      </c>
      <c r="F12" s="97">
        <f t="shared" si="0"/>
        <v>1247383</v>
      </c>
    </row>
    <row r="13" spans="1:6" ht="15">
      <c r="A13" s="34" t="s">
        <v>20</v>
      </c>
      <c r="B13" s="35">
        <v>147300</v>
      </c>
      <c r="C13" s="35">
        <v>1000</v>
      </c>
      <c r="D13" s="35">
        <v>17000</v>
      </c>
      <c r="E13" s="35">
        <v>37600</v>
      </c>
      <c r="F13" s="98">
        <f t="shared" si="0"/>
        <v>202900</v>
      </c>
    </row>
    <row r="14" spans="1:6" ht="15">
      <c r="A14" s="31" t="s">
        <v>21</v>
      </c>
      <c r="B14" s="32">
        <v>292825</v>
      </c>
      <c r="C14" s="32">
        <v>57300</v>
      </c>
      <c r="D14" s="32">
        <v>59800</v>
      </c>
      <c r="E14" s="32">
        <v>4775</v>
      </c>
      <c r="F14" s="97">
        <f t="shared" si="0"/>
        <v>414700</v>
      </c>
    </row>
    <row r="15" spans="1:6" ht="15.75" thickBot="1">
      <c r="A15" s="34" t="s">
        <v>22</v>
      </c>
      <c r="B15" s="35">
        <v>3425530</v>
      </c>
      <c r="C15" s="35">
        <v>1971750</v>
      </c>
      <c r="D15" s="35">
        <v>878870</v>
      </c>
      <c r="E15" s="35">
        <v>503050</v>
      </c>
      <c r="F15" s="98">
        <f t="shared" si="0"/>
        <v>6779200</v>
      </c>
    </row>
    <row r="16" spans="1:6" ht="15.75" thickBot="1">
      <c r="A16" s="37" t="s">
        <v>23</v>
      </c>
      <c r="B16" s="38">
        <f>SUM(B4:B15)</f>
        <v>11951573</v>
      </c>
      <c r="C16" s="38">
        <f>SUM(C4:C15)</f>
        <v>2883738</v>
      </c>
      <c r="D16" s="38">
        <f>SUM(D4:D15)</f>
        <v>3666774</v>
      </c>
      <c r="E16" s="38">
        <f>SUM(E4:E15)</f>
        <v>939608</v>
      </c>
      <c r="F16" s="38">
        <f>SUM(F4:F15)</f>
        <v>19441693</v>
      </c>
    </row>
    <row r="17" ht="15.75" thickTop="1"/>
    <row r="18" spans="1:6" ht="15">
      <c r="A18" s="28" t="s">
        <v>131</v>
      </c>
      <c r="B18" s="28"/>
      <c r="C18" s="28"/>
      <c r="D18" s="28"/>
      <c r="E18" s="28"/>
      <c r="F18" s="28"/>
    </row>
  </sheetData>
  <sheetProtection/>
  <mergeCells count="4">
    <mergeCell ref="A1:F1"/>
    <mergeCell ref="A2:B2"/>
    <mergeCell ref="C2:D2"/>
    <mergeCell ref="A18:F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0" customWidth="1"/>
    <col min="2" max="2" width="12.28125" style="0" customWidth="1"/>
    <col min="3" max="3" width="15.7109375" style="0" customWidth="1"/>
    <col min="4" max="4" width="14.00390625" style="0" customWidth="1"/>
    <col min="5" max="5" width="16.28125" style="0" customWidth="1"/>
    <col min="6" max="6" width="17.28125" style="0" customWidth="1"/>
    <col min="7" max="7" width="14.421875" style="0" customWidth="1"/>
    <col min="11" max="11" width="12.7109375" style="0" bestFit="1" customWidth="1"/>
  </cols>
  <sheetData>
    <row r="1" spans="1:7" ht="18.75">
      <c r="A1" s="25" t="s">
        <v>161</v>
      </c>
      <c r="B1" s="25"/>
      <c r="C1" s="25"/>
      <c r="D1" s="25"/>
      <c r="E1" s="25"/>
      <c r="F1" s="25"/>
      <c r="G1" s="25"/>
    </row>
    <row r="2" spans="1:7" ht="15.75">
      <c r="A2" s="26" t="s">
        <v>176</v>
      </c>
      <c r="B2" s="26"/>
      <c r="C2" s="115" t="s">
        <v>177</v>
      </c>
      <c r="D2" s="115"/>
      <c r="E2" s="115"/>
      <c r="F2" s="29" t="s">
        <v>28</v>
      </c>
      <c r="G2" s="29"/>
    </row>
    <row r="3" spans="1:7" ht="45.75" thickBot="1">
      <c r="A3" s="117" t="s">
        <v>3</v>
      </c>
      <c r="B3" s="118" t="s">
        <v>178</v>
      </c>
      <c r="C3" s="118" t="s">
        <v>179</v>
      </c>
      <c r="D3" s="118" t="s">
        <v>180</v>
      </c>
      <c r="E3" s="118" t="s">
        <v>181</v>
      </c>
      <c r="F3" s="118" t="s">
        <v>182</v>
      </c>
      <c r="G3" s="118" t="s">
        <v>183</v>
      </c>
    </row>
    <row r="4" spans="1:7" ht="15.75" thickTop="1">
      <c r="A4" s="31" t="s">
        <v>10</v>
      </c>
      <c r="B4" s="32">
        <v>49686</v>
      </c>
      <c r="C4" s="32">
        <v>538766</v>
      </c>
      <c r="D4" s="32">
        <v>2500</v>
      </c>
      <c r="E4" s="8">
        <v>2779557</v>
      </c>
      <c r="F4" s="32">
        <v>0</v>
      </c>
      <c r="G4" s="32">
        <v>0</v>
      </c>
    </row>
    <row r="5" spans="1:7" ht="15">
      <c r="A5" s="34" t="s">
        <v>11</v>
      </c>
      <c r="B5" s="35">
        <v>50100</v>
      </c>
      <c r="C5" s="35">
        <v>1826672</v>
      </c>
      <c r="D5" s="35">
        <v>32000</v>
      </c>
      <c r="E5" s="11">
        <v>5099897</v>
      </c>
      <c r="F5" s="35">
        <v>1131697080</v>
      </c>
      <c r="G5" s="35">
        <v>0</v>
      </c>
    </row>
    <row r="6" spans="1:7" ht="15">
      <c r="A6" s="31" t="s">
        <v>13</v>
      </c>
      <c r="B6" s="32">
        <v>925650</v>
      </c>
      <c r="C6" s="32">
        <v>3201925</v>
      </c>
      <c r="D6" s="32">
        <v>867300</v>
      </c>
      <c r="E6" s="8">
        <v>47887725</v>
      </c>
      <c r="F6" s="32">
        <v>4888644050</v>
      </c>
      <c r="G6" s="32">
        <v>712000</v>
      </c>
    </row>
    <row r="7" spans="1:7" ht="15">
      <c r="A7" s="34" t="s">
        <v>14</v>
      </c>
      <c r="B7" s="35">
        <v>92700</v>
      </c>
      <c r="C7" s="35">
        <v>884659</v>
      </c>
      <c r="D7" s="35">
        <v>1102543</v>
      </c>
      <c r="E7" s="11">
        <v>23908612</v>
      </c>
      <c r="F7" s="35">
        <v>94586908</v>
      </c>
      <c r="G7" s="35">
        <v>0</v>
      </c>
    </row>
    <row r="8" spans="1:7" ht="15">
      <c r="A8" s="31" t="s">
        <v>15</v>
      </c>
      <c r="B8" s="32">
        <v>20000</v>
      </c>
      <c r="C8" s="32">
        <v>415557</v>
      </c>
      <c r="D8" s="32">
        <v>0</v>
      </c>
      <c r="E8" s="8">
        <v>2419852</v>
      </c>
      <c r="F8" s="32">
        <v>4080000</v>
      </c>
      <c r="G8" s="32">
        <v>0</v>
      </c>
    </row>
    <row r="9" spans="1:7" ht="15">
      <c r="A9" s="34" t="s">
        <v>16</v>
      </c>
      <c r="B9" s="35">
        <v>78000</v>
      </c>
      <c r="C9" s="35">
        <v>778250</v>
      </c>
      <c r="D9" s="35">
        <v>50000</v>
      </c>
      <c r="E9" s="11">
        <v>3225400</v>
      </c>
      <c r="F9" s="35">
        <v>2964834</v>
      </c>
      <c r="G9" s="35">
        <v>30000</v>
      </c>
    </row>
    <row r="10" spans="1:7" ht="15">
      <c r="A10" s="31" t="s">
        <v>184</v>
      </c>
      <c r="B10" s="32">
        <v>155245</v>
      </c>
      <c r="C10" s="32">
        <v>6879519</v>
      </c>
      <c r="D10" s="32">
        <v>5264500</v>
      </c>
      <c r="E10" s="8">
        <v>33546235</v>
      </c>
      <c r="F10" s="32">
        <v>696742425</v>
      </c>
      <c r="G10" s="32">
        <v>0</v>
      </c>
    </row>
    <row r="11" spans="1:7" ht="15">
      <c r="A11" s="34" t="s">
        <v>185</v>
      </c>
      <c r="B11" s="35">
        <v>100000</v>
      </c>
      <c r="C11" s="35">
        <v>834726</v>
      </c>
      <c r="D11" s="35">
        <v>2000</v>
      </c>
      <c r="E11" s="11">
        <v>4941766</v>
      </c>
      <c r="F11" s="35">
        <v>2805000</v>
      </c>
      <c r="G11" s="35">
        <v>0</v>
      </c>
    </row>
    <row r="12" spans="1:7" ht="15">
      <c r="A12" s="31" t="s">
        <v>19</v>
      </c>
      <c r="B12" s="32">
        <v>86330</v>
      </c>
      <c r="C12" s="32">
        <v>2037159</v>
      </c>
      <c r="D12" s="32">
        <v>21500</v>
      </c>
      <c r="E12" s="8">
        <v>8765215</v>
      </c>
      <c r="F12" s="32">
        <v>131974263</v>
      </c>
      <c r="G12" s="32">
        <v>66000</v>
      </c>
    </row>
    <row r="13" spans="1:7" ht="15">
      <c r="A13" s="34" t="s">
        <v>20</v>
      </c>
      <c r="B13" s="35">
        <v>0</v>
      </c>
      <c r="C13" s="35">
        <v>48500</v>
      </c>
      <c r="D13" s="35">
        <v>13000</v>
      </c>
      <c r="E13" s="11">
        <v>1054080</v>
      </c>
      <c r="F13" s="35">
        <v>1716402655</v>
      </c>
      <c r="G13" s="35">
        <v>0</v>
      </c>
    </row>
    <row r="14" spans="1:7" ht="15">
      <c r="A14" s="31" t="s">
        <v>21</v>
      </c>
      <c r="B14" s="32">
        <v>24963</v>
      </c>
      <c r="C14" s="32">
        <v>1049531</v>
      </c>
      <c r="D14" s="32">
        <v>0</v>
      </c>
      <c r="E14" s="8">
        <v>2403509</v>
      </c>
      <c r="F14" s="32">
        <v>0</v>
      </c>
      <c r="G14" s="32">
        <v>0</v>
      </c>
    </row>
    <row r="15" spans="1:7" ht="15.75" thickBot="1">
      <c r="A15" s="34" t="s">
        <v>22</v>
      </c>
      <c r="B15" s="35">
        <v>1045427</v>
      </c>
      <c r="C15" s="35">
        <v>25872156</v>
      </c>
      <c r="D15" s="35">
        <v>1902100</v>
      </c>
      <c r="E15" s="11">
        <v>83443423</v>
      </c>
      <c r="F15" s="35">
        <v>859211</v>
      </c>
      <c r="G15" s="35">
        <v>0</v>
      </c>
    </row>
    <row r="16" spans="1:7" ht="15.75" thickBot="1">
      <c r="A16" s="37" t="s">
        <v>23</v>
      </c>
      <c r="B16" s="38">
        <f aca="true" t="shared" si="0" ref="B16:G16">SUM(B4:B15)</f>
        <v>2628101</v>
      </c>
      <c r="C16" s="38">
        <f t="shared" si="0"/>
        <v>44367420</v>
      </c>
      <c r="D16" s="38">
        <f t="shared" si="0"/>
        <v>9257443</v>
      </c>
      <c r="E16" s="38">
        <f>SUM(E4:E15)</f>
        <v>219475271</v>
      </c>
      <c r="F16" s="38">
        <f t="shared" si="0"/>
        <v>8670756426</v>
      </c>
      <c r="G16" s="38">
        <f t="shared" si="0"/>
        <v>808000</v>
      </c>
    </row>
    <row r="17" ht="15.75" thickTop="1"/>
    <row r="18" spans="1:6" ht="15">
      <c r="A18" s="28" t="s">
        <v>131</v>
      </c>
      <c r="B18" s="28"/>
      <c r="C18" s="28"/>
      <c r="D18" s="28"/>
      <c r="E18" s="28"/>
      <c r="F18" s="28"/>
    </row>
    <row r="25" ht="15">
      <c r="D25" s="119"/>
    </row>
  </sheetData>
  <sheetProtection/>
  <mergeCells count="5">
    <mergeCell ref="A1:G1"/>
    <mergeCell ref="A2:B2"/>
    <mergeCell ref="C2:E2"/>
    <mergeCell ref="F2:G2"/>
    <mergeCell ref="A18:F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3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9.7109375" style="0" customWidth="1"/>
    <col min="2" max="2" width="9.8515625" style="0" customWidth="1"/>
    <col min="3" max="3" width="10.8515625" style="0" customWidth="1"/>
    <col min="4" max="4" width="10.00390625" style="0" customWidth="1"/>
    <col min="5" max="5" width="10.8515625" style="0" customWidth="1"/>
    <col min="6" max="6" width="9.421875" style="0" customWidth="1"/>
    <col min="7" max="7" width="9.8515625" style="0" customWidth="1"/>
    <col min="8" max="8" width="10.7109375" style="0" customWidth="1"/>
    <col min="9" max="10" width="12.140625" style="0" customWidth="1"/>
    <col min="11" max="11" width="11.00390625" style="0" customWidth="1"/>
    <col min="13" max="13" width="11.7109375" style="0" customWidth="1"/>
  </cols>
  <sheetData>
    <row r="1" spans="1:11" ht="18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121"/>
      <c r="B2" s="121"/>
      <c r="C2" s="122"/>
      <c r="D2" s="122"/>
      <c r="E2" s="123" t="s">
        <v>187</v>
      </c>
      <c r="F2" s="123"/>
      <c r="G2" s="123"/>
      <c r="H2" s="122"/>
      <c r="I2" s="122"/>
      <c r="J2" s="124" t="s">
        <v>188</v>
      </c>
      <c r="K2" s="124"/>
    </row>
    <row r="3" spans="1:11" ht="15">
      <c r="A3" s="125" t="s">
        <v>189</v>
      </c>
      <c r="B3" s="126" t="s">
        <v>190</v>
      </c>
      <c r="C3" s="126"/>
      <c r="D3" s="126" t="s">
        <v>191</v>
      </c>
      <c r="E3" s="126"/>
      <c r="F3" s="126" t="s">
        <v>192</v>
      </c>
      <c r="G3" s="126"/>
      <c r="H3" s="126" t="s">
        <v>193</v>
      </c>
      <c r="I3" s="126"/>
      <c r="J3" s="126" t="s">
        <v>194</v>
      </c>
      <c r="K3" s="126"/>
    </row>
    <row r="4" spans="1:11" ht="15.75" thickBot="1">
      <c r="A4" s="127"/>
      <c r="B4" s="128" t="s">
        <v>61</v>
      </c>
      <c r="C4" s="128" t="s">
        <v>195</v>
      </c>
      <c r="D4" s="128" t="s">
        <v>61</v>
      </c>
      <c r="E4" s="128" t="s">
        <v>195</v>
      </c>
      <c r="F4" s="128" t="s">
        <v>74</v>
      </c>
      <c r="G4" s="128" t="s">
        <v>195</v>
      </c>
      <c r="H4" s="128" t="s">
        <v>74</v>
      </c>
      <c r="I4" s="128" t="s">
        <v>195</v>
      </c>
      <c r="J4" s="128" t="s">
        <v>74</v>
      </c>
      <c r="K4" s="128" t="s">
        <v>195</v>
      </c>
    </row>
    <row r="5" spans="1:11" ht="18" customHeight="1" thickTop="1">
      <c r="A5" s="129" t="s">
        <v>10</v>
      </c>
      <c r="B5" s="97">
        <v>8986</v>
      </c>
      <c r="C5" s="97">
        <v>24520</v>
      </c>
      <c r="D5" s="97">
        <v>26784</v>
      </c>
      <c r="E5" s="97">
        <v>64018</v>
      </c>
      <c r="F5" s="97">
        <v>199</v>
      </c>
      <c r="G5" s="97">
        <v>11650</v>
      </c>
      <c r="H5" s="97">
        <v>627</v>
      </c>
      <c r="I5" s="97">
        <v>2445</v>
      </c>
      <c r="J5" s="97">
        <v>478</v>
      </c>
      <c r="K5" s="97">
        <v>1917</v>
      </c>
    </row>
    <row r="6" spans="1:11" ht="18" customHeight="1">
      <c r="A6" s="130" t="s">
        <v>11</v>
      </c>
      <c r="B6" s="98">
        <v>5073</v>
      </c>
      <c r="C6" s="98">
        <v>4095</v>
      </c>
      <c r="D6" s="98">
        <v>40985</v>
      </c>
      <c r="E6" s="98">
        <v>30000</v>
      </c>
      <c r="F6" s="98">
        <v>25</v>
      </c>
      <c r="G6" s="98">
        <v>5190</v>
      </c>
      <c r="H6" s="98">
        <v>966</v>
      </c>
      <c r="I6" s="98">
        <v>3775</v>
      </c>
      <c r="J6" s="98">
        <v>0</v>
      </c>
      <c r="K6" s="98">
        <v>0</v>
      </c>
    </row>
    <row r="7" spans="1:11" ht="18" customHeight="1">
      <c r="A7" s="129" t="s">
        <v>13</v>
      </c>
      <c r="B7" s="97">
        <v>14550</v>
      </c>
      <c r="C7" s="97">
        <v>19600</v>
      </c>
      <c r="D7" s="97">
        <v>76640</v>
      </c>
      <c r="E7" s="97">
        <v>217685</v>
      </c>
      <c r="F7" s="97">
        <v>274</v>
      </c>
      <c r="G7" s="97">
        <v>23920</v>
      </c>
      <c r="H7" s="97">
        <v>3291</v>
      </c>
      <c r="I7" s="97">
        <v>15805</v>
      </c>
      <c r="J7" s="97">
        <v>31</v>
      </c>
      <c r="K7" s="97">
        <v>132</v>
      </c>
    </row>
    <row r="8" spans="1:11" ht="18" customHeight="1">
      <c r="A8" s="130" t="s">
        <v>14</v>
      </c>
      <c r="B8" s="98">
        <v>27886</v>
      </c>
      <c r="C8" s="98">
        <v>53806</v>
      </c>
      <c r="D8" s="98">
        <v>127452</v>
      </c>
      <c r="E8" s="98">
        <v>392477</v>
      </c>
      <c r="F8" s="98">
        <v>702</v>
      </c>
      <c r="G8" s="98">
        <v>87275</v>
      </c>
      <c r="H8" s="98">
        <v>6324</v>
      </c>
      <c r="I8" s="98">
        <v>37963</v>
      </c>
      <c r="J8" s="98">
        <v>310</v>
      </c>
      <c r="K8" s="98">
        <v>1226</v>
      </c>
    </row>
    <row r="9" spans="1:11" ht="18" customHeight="1">
      <c r="A9" s="129" t="s">
        <v>15</v>
      </c>
      <c r="B9" s="97">
        <v>10650</v>
      </c>
      <c r="C9" s="97">
        <v>21500</v>
      </c>
      <c r="D9" s="97">
        <v>45930</v>
      </c>
      <c r="E9" s="97">
        <v>123310</v>
      </c>
      <c r="F9" s="97">
        <v>124</v>
      </c>
      <c r="G9" s="97">
        <v>3170</v>
      </c>
      <c r="H9" s="97">
        <v>782</v>
      </c>
      <c r="I9" s="97">
        <v>4342</v>
      </c>
      <c r="J9" s="97">
        <v>252</v>
      </c>
      <c r="K9" s="97">
        <v>1370</v>
      </c>
    </row>
    <row r="10" spans="1:11" ht="18" customHeight="1">
      <c r="A10" s="130" t="s">
        <v>16</v>
      </c>
      <c r="B10" s="98">
        <v>5000</v>
      </c>
      <c r="C10" s="98">
        <v>4550</v>
      </c>
      <c r="D10" s="98">
        <v>18750</v>
      </c>
      <c r="E10" s="98">
        <v>16550</v>
      </c>
      <c r="F10" s="98">
        <v>74</v>
      </c>
      <c r="G10" s="98">
        <v>750</v>
      </c>
      <c r="H10" s="98">
        <v>787</v>
      </c>
      <c r="I10" s="98">
        <v>3220</v>
      </c>
      <c r="J10" s="98">
        <v>0</v>
      </c>
      <c r="K10" s="98">
        <v>0</v>
      </c>
    </row>
    <row r="11" spans="1:11" ht="18" customHeight="1">
      <c r="A11" s="129" t="s">
        <v>184</v>
      </c>
      <c r="B11" s="97">
        <v>24352</v>
      </c>
      <c r="C11" s="97">
        <v>23247</v>
      </c>
      <c r="D11" s="97">
        <v>83265</v>
      </c>
      <c r="E11" s="97">
        <v>56020</v>
      </c>
      <c r="F11" s="97">
        <v>129</v>
      </c>
      <c r="G11" s="97">
        <v>30280</v>
      </c>
      <c r="H11" s="97">
        <v>2045</v>
      </c>
      <c r="I11" s="97">
        <v>8174</v>
      </c>
      <c r="J11" s="97">
        <v>50</v>
      </c>
      <c r="K11" s="97">
        <v>50</v>
      </c>
    </row>
    <row r="12" spans="1:11" ht="18" customHeight="1">
      <c r="A12" s="130" t="s">
        <v>185</v>
      </c>
      <c r="B12" s="98">
        <v>9030</v>
      </c>
      <c r="C12" s="98">
        <v>16410</v>
      </c>
      <c r="D12" s="98">
        <v>71100</v>
      </c>
      <c r="E12" s="98">
        <v>170200</v>
      </c>
      <c r="F12" s="98">
        <v>42</v>
      </c>
      <c r="G12" s="98">
        <v>10350</v>
      </c>
      <c r="H12" s="98">
        <v>715</v>
      </c>
      <c r="I12" s="98">
        <v>3280</v>
      </c>
      <c r="J12" s="98">
        <v>630</v>
      </c>
      <c r="K12" s="98">
        <v>2850</v>
      </c>
    </row>
    <row r="13" spans="1:14" ht="18" customHeight="1">
      <c r="A13" s="129" t="s">
        <v>19</v>
      </c>
      <c r="B13" s="97">
        <v>14310</v>
      </c>
      <c r="C13" s="97">
        <v>8630</v>
      </c>
      <c r="D13" s="97">
        <v>62920</v>
      </c>
      <c r="E13" s="97">
        <v>39870</v>
      </c>
      <c r="F13" s="97">
        <v>279</v>
      </c>
      <c r="G13" s="97">
        <v>6141</v>
      </c>
      <c r="H13" s="97">
        <v>1360</v>
      </c>
      <c r="I13" s="97">
        <v>8673</v>
      </c>
      <c r="J13" s="97">
        <v>691</v>
      </c>
      <c r="K13" s="97">
        <v>2970</v>
      </c>
      <c r="N13" s="131"/>
    </row>
    <row r="14" spans="1:11" ht="18" customHeight="1">
      <c r="A14" s="130" t="s">
        <v>20</v>
      </c>
      <c r="B14" s="98">
        <v>1600</v>
      </c>
      <c r="C14" s="98">
        <v>1900</v>
      </c>
      <c r="D14" s="98">
        <v>2950</v>
      </c>
      <c r="E14" s="98">
        <v>5750</v>
      </c>
      <c r="F14" s="98">
        <v>8</v>
      </c>
      <c r="G14" s="98">
        <v>6680</v>
      </c>
      <c r="H14" s="98">
        <v>239</v>
      </c>
      <c r="I14" s="98">
        <v>1420</v>
      </c>
      <c r="J14" s="98">
        <v>130</v>
      </c>
      <c r="K14" s="98">
        <v>526</v>
      </c>
    </row>
    <row r="15" spans="1:11" ht="18" customHeight="1">
      <c r="A15" s="129" t="s">
        <v>21</v>
      </c>
      <c r="B15" s="97">
        <v>330</v>
      </c>
      <c r="C15" s="97">
        <v>2850</v>
      </c>
      <c r="D15" s="97">
        <v>270</v>
      </c>
      <c r="E15" s="97">
        <v>270</v>
      </c>
      <c r="F15" s="97">
        <v>1</v>
      </c>
      <c r="G15" s="97">
        <v>75</v>
      </c>
      <c r="H15" s="97">
        <v>5</v>
      </c>
      <c r="I15" s="97">
        <v>25</v>
      </c>
      <c r="J15" s="97">
        <v>11</v>
      </c>
      <c r="K15" s="97">
        <v>44</v>
      </c>
    </row>
    <row r="16" spans="1:11" ht="18" customHeight="1" thickBot="1">
      <c r="A16" s="130" t="s">
        <v>22</v>
      </c>
      <c r="B16" s="98">
        <v>582209</v>
      </c>
      <c r="C16" s="98">
        <v>291311</v>
      </c>
      <c r="D16" s="98">
        <v>1687080</v>
      </c>
      <c r="E16" s="98">
        <v>913329</v>
      </c>
      <c r="F16" s="98">
        <v>401</v>
      </c>
      <c r="G16" s="98">
        <v>149175</v>
      </c>
      <c r="H16" s="98">
        <v>21873</v>
      </c>
      <c r="I16" s="98">
        <v>121607</v>
      </c>
      <c r="J16" s="98">
        <v>100</v>
      </c>
      <c r="K16" s="98">
        <v>600</v>
      </c>
    </row>
    <row r="17" spans="1:11" ht="18" customHeight="1" thickBot="1">
      <c r="A17" s="37" t="s">
        <v>23</v>
      </c>
      <c r="B17" s="132">
        <f>SUM(B5:B16)</f>
        <v>703976</v>
      </c>
      <c r="C17" s="132">
        <f aca="true" t="shared" si="0" ref="C17:K17">SUM(C5:C16)</f>
        <v>472419</v>
      </c>
      <c r="D17" s="132">
        <f t="shared" si="0"/>
        <v>2244126</v>
      </c>
      <c r="E17" s="132">
        <f t="shared" si="0"/>
        <v>2029479</v>
      </c>
      <c r="F17" s="132">
        <f t="shared" si="0"/>
        <v>2258</v>
      </c>
      <c r="G17" s="132">
        <f t="shared" si="0"/>
        <v>334656</v>
      </c>
      <c r="H17" s="132">
        <f t="shared" si="0"/>
        <v>39014</v>
      </c>
      <c r="I17" s="132">
        <f t="shared" si="0"/>
        <v>210729</v>
      </c>
      <c r="J17" s="132">
        <f t="shared" si="0"/>
        <v>2683</v>
      </c>
      <c r="K17" s="132">
        <f t="shared" si="0"/>
        <v>11685</v>
      </c>
    </row>
    <row r="18" spans="1:11" ht="15.75" thickTop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6" ht="15">
      <c r="A19" s="21" t="s">
        <v>196</v>
      </c>
      <c r="B19" s="21"/>
      <c r="C19" s="21"/>
      <c r="D19" s="21"/>
      <c r="E19" s="21"/>
      <c r="F19" s="21"/>
    </row>
    <row r="20" ht="18.75" customHeight="1"/>
    <row r="21" ht="15.75" customHeight="1"/>
    <row r="22" ht="17.25" customHeight="1"/>
    <row r="23" ht="23.25" customHeight="1"/>
    <row r="24" spans="1:11" ht="21" customHeight="1">
      <c r="A24" s="120" t="s">
        <v>186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1" ht="19.5" customHeight="1">
      <c r="A25" s="121" t="s">
        <v>197</v>
      </c>
      <c r="B25" s="121"/>
      <c r="C25" s="122"/>
      <c r="D25" s="134" t="s">
        <v>198</v>
      </c>
      <c r="E25" s="134"/>
      <c r="F25" s="134"/>
      <c r="G25" s="134"/>
      <c r="H25" s="134"/>
      <c r="I25" s="135"/>
      <c r="J25" s="124" t="s">
        <v>199</v>
      </c>
      <c r="K25" s="124"/>
    </row>
    <row r="26" spans="1:11" ht="15">
      <c r="A26" s="126" t="s">
        <v>189</v>
      </c>
      <c r="B26" s="126" t="s">
        <v>200</v>
      </c>
      <c r="C26" s="126"/>
      <c r="D26" s="126" t="s">
        <v>201</v>
      </c>
      <c r="E26" s="126"/>
      <c r="F26" s="126" t="s">
        <v>202</v>
      </c>
      <c r="G26" s="126"/>
      <c r="H26" s="136" t="s">
        <v>175</v>
      </c>
      <c r="I26" s="137" t="s">
        <v>203</v>
      </c>
      <c r="J26" s="126" t="s">
        <v>204</v>
      </c>
      <c r="K26" s="126"/>
    </row>
    <row r="27" spans="1:11" ht="15.75" thickBot="1">
      <c r="A27" s="138"/>
      <c r="B27" s="128" t="s">
        <v>74</v>
      </c>
      <c r="C27" s="128" t="s">
        <v>195</v>
      </c>
      <c r="D27" s="128" t="s">
        <v>74</v>
      </c>
      <c r="E27" s="128" t="s">
        <v>195</v>
      </c>
      <c r="F27" s="128" t="s">
        <v>74</v>
      </c>
      <c r="G27" s="128" t="s">
        <v>195</v>
      </c>
      <c r="H27" s="128" t="s">
        <v>195</v>
      </c>
      <c r="I27" s="128" t="s">
        <v>195</v>
      </c>
      <c r="J27" s="128" t="s">
        <v>74</v>
      </c>
      <c r="K27" s="128" t="s">
        <v>195</v>
      </c>
    </row>
    <row r="28" spans="1:11" ht="18" customHeight="1" thickTop="1">
      <c r="A28" s="129" t="s">
        <v>10</v>
      </c>
      <c r="B28" s="97">
        <v>27</v>
      </c>
      <c r="C28" s="97">
        <v>18700</v>
      </c>
      <c r="D28" s="97">
        <v>139</v>
      </c>
      <c r="E28" s="97">
        <v>4730</v>
      </c>
      <c r="F28" s="97">
        <v>353</v>
      </c>
      <c r="G28" s="97">
        <v>1498</v>
      </c>
      <c r="H28" s="97">
        <v>368910</v>
      </c>
      <c r="I28" s="97">
        <v>325184</v>
      </c>
      <c r="J28" s="97">
        <v>7</v>
      </c>
      <c r="K28" s="97">
        <v>56000</v>
      </c>
    </row>
    <row r="29" spans="1:11" ht="18" customHeight="1">
      <c r="A29" s="130" t="s">
        <v>11</v>
      </c>
      <c r="B29" s="98">
        <v>20</v>
      </c>
      <c r="C29" s="98">
        <v>20160</v>
      </c>
      <c r="D29" s="98">
        <v>55</v>
      </c>
      <c r="E29" s="98">
        <v>8170</v>
      </c>
      <c r="F29" s="98">
        <v>611</v>
      </c>
      <c r="G29" s="98">
        <v>2792</v>
      </c>
      <c r="H29" s="98">
        <v>262920</v>
      </c>
      <c r="I29" s="98">
        <v>17156</v>
      </c>
      <c r="J29" s="98">
        <v>124</v>
      </c>
      <c r="K29" s="98">
        <v>1255200</v>
      </c>
    </row>
    <row r="30" spans="1:11" ht="18" customHeight="1">
      <c r="A30" s="129" t="s">
        <v>13</v>
      </c>
      <c r="B30" s="97">
        <v>55</v>
      </c>
      <c r="C30" s="97">
        <v>43440</v>
      </c>
      <c r="D30" s="97">
        <v>109</v>
      </c>
      <c r="E30" s="97">
        <v>20735</v>
      </c>
      <c r="F30" s="97">
        <v>1671</v>
      </c>
      <c r="G30" s="97">
        <v>9365</v>
      </c>
      <c r="H30" s="97">
        <v>2806265</v>
      </c>
      <c r="I30" s="97">
        <v>759310</v>
      </c>
      <c r="J30" s="97">
        <v>67</v>
      </c>
      <c r="K30" s="97">
        <v>2590800</v>
      </c>
    </row>
    <row r="31" spans="1:11" ht="18" customHeight="1">
      <c r="A31" s="130" t="s">
        <v>14</v>
      </c>
      <c r="B31" s="98">
        <v>135</v>
      </c>
      <c r="C31" s="98">
        <v>203135</v>
      </c>
      <c r="D31" s="98">
        <v>297</v>
      </c>
      <c r="E31" s="98">
        <v>148675</v>
      </c>
      <c r="F31" s="98">
        <v>4963</v>
      </c>
      <c r="G31" s="98">
        <v>33411</v>
      </c>
      <c r="H31" s="98">
        <v>2539228</v>
      </c>
      <c r="I31" s="98">
        <v>330993</v>
      </c>
      <c r="J31" s="98">
        <v>96</v>
      </c>
      <c r="K31" s="98">
        <v>1351300</v>
      </c>
    </row>
    <row r="32" spans="1:11" ht="18" customHeight="1">
      <c r="A32" s="129" t="s">
        <v>15</v>
      </c>
      <c r="B32" s="97">
        <v>16</v>
      </c>
      <c r="C32" s="97">
        <v>27200</v>
      </c>
      <c r="D32" s="97">
        <v>41</v>
      </c>
      <c r="E32" s="97">
        <v>9900</v>
      </c>
      <c r="F32" s="97">
        <v>1003</v>
      </c>
      <c r="G32" s="97">
        <v>14445</v>
      </c>
      <c r="H32" s="97">
        <v>2084694</v>
      </c>
      <c r="I32" s="97">
        <v>149395</v>
      </c>
      <c r="J32" s="97">
        <v>34</v>
      </c>
      <c r="K32" s="97">
        <v>548000</v>
      </c>
    </row>
    <row r="33" spans="1:11" ht="18" customHeight="1">
      <c r="A33" s="130" t="s">
        <v>16</v>
      </c>
      <c r="B33" s="98">
        <v>40</v>
      </c>
      <c r="C33" s="98">
        <v>66950</v>
      </c>
      <c r="D33" s="98">
        <v>71</v>
      </c>
      <c r="E33" s="98">
        <v>5645</v>
      </c>
      <c r="F33" s="98">
        <v>855</v>
      </c>
      <c r="G33" s="98">
        <v>4002</v>
      </c>
      <c r="H33" s="98">
        <v>119600</v>
      </c>
      <c r="I33" s="98">
        <v>14400</v>
      </c>
      <c r="J33" s="98">
        <v>5</v>
      </c>
      <c r="K33" s="98">
        <v>144000</v>
      </c>
    </row>
    <row r="34" spans="1:11" ht="18" customHeight="1">
      <c r="A34" s="129" t="s">
        <v>184</v>
      </c>
      <c r="B34" s="97">
        <v>166</v>
      </c>
      <c r="C34" s="97">
        <v>377215</v>
      </c>
      <c r="D34" s="97">
        <v>38</v>
      </c>
      <c r="E34" s="97">
        <v>7200</v>
      </c>
      <c r="F34" s="97">
        <v>1254</v>
      </c>
      <c r="G34" s="97">
        <v>9283</v>
      </c>
      <c r="H34" s="97">
        <v>1715480</v>
      </c>
      <c r="I34" s="97">
        <v>170275</v>
      </c>
      <c r="J34" s="97">
        <v>17</v>
      </c>
      <c r="K34" s="97">
        <v>372200</v>
      </c>
    </row>
    <row r="35" spans="1:11" ht="18" customHeight="1">
      <c r="A35" s="130" t="s">
        <v>185</v>
      </c>
      <c r="B35" s="98">
        <v>139</v>
      </c>
      <c r="C35" s="98">
        <v>161900</v>
      </c>
      <c r="D35" s="98">
        <v>19</v>
      </c>
      <c r="E35" s="98">
        <v>6200</v>
      </c>
      <c r="F35" s="98">
        <v>416</v>
      </c>
      <c r="G35" s="98">
        <v>1914</v>
      </c>
      <c r="H35" s="98">
        <v>2419093</v>
      </c>
      <c r="I35" s="98">
        <v>569472</v>
      </c>
      <c r="J35" s="98">
        <v>156</v>
      </c>
      <c r="K35" s="98">
        <v>2387000</v>
      </c>
    </row>
    <row r="36" spans="1:11" ht="18" customHeight="1">
      <c r="A36" s="129" t="s">
        <v>19</v>
      </c>
      <c r="B36" s="97">
        <v>29</v>
      </c>
      <c r="C36" s="97">
        <v>71500</v>
      </c>
      <c r="D36" s="97">
        <v>70</v>
      </c>
      <c r="E36" s="97">
        <v>24355</v>
      </c>
      <c r="F36" s="97">
        <v>966</v>
      </c>
      <c r="G36" s="97">
        <v>5439</v>
      </c>
      <c r="H36" s="97">
        <v>360000</v>
      </c>
      <c r="I36" s="97">
        <v>35092</v>
      </c>
      <c r="J36" s="97">
        <v>17</v>
      </c>
      <c r="K36" s="97">
        <v>179800</v>
      </c>
    </row>
    <row r="37" spans="1:11" ht="18" customHeight="1">
      <c r="A37" s="130" t="s">
        <v>20</v>
      </c>
      <c r="B37" s="98">
        <v>37</v>
      </c>
      <c r="C37" s="98">
        <v>725</v>
      </c>
      <c r="D37" s="98">
        <v>18</v>
      </c>
      <c r="E37" s="98">
        <v>7750</v>
      </c>
      <c r="F37" s="98">
        <v>178</v>
      </c>
      <c r="G37" s="98">
        <v>1072</v>
      </c>
      <c r="H37" s="98">
        <v>68950</v>
      </c>
      <c r="I37" s="98">
        <v>17100</v>
      </c>
      <c r="J37" s="98">
        <v>11</v>
      </c>
      <c r="K37" s="98">
        <v>57400</v>
      </c>
    </row>
    <row r="38" spans="1:11" ht="18" customHeight="1">
      <c r="A38" s="129" t="s">
        <v>21</v>
      </c>
      <c r="B38" s="97">
        <v>1</v>
      </c>
      <c r="C38" s="97">
        <v>20</v>
      </c>
      <c r="D38" s="97">
        <v>49</v>
      </c>
      <c r="E38" s="97">
        <v>47225</v>
      </c>
      <c r="F38" s="97">
        <v>15</v>
      </c>
      <c r="G38" s="97">
        <v>45</v>
      </c>
      <c r="H38" s="97">
        <v>584574</v>
      </c>
      <c r="I38" s="97">
        <v>450</v>
      </c>
      <c r="J38" s="97">
        <v>63</v>
      </c>
      <c r="K38" s="97">
        <v>621800</v>
      </c>
    </row>
    <row r="39" spans="1:11" ht="18" customHeight="1" thickBot="1">
      <c r="A39" s="130" t="s">
        <v>22</v>
      </c>
      <c r="B39" s="98">
        <v>226</v>
      </c>
      <c r="C39" s="98">
        <v>1030699</v>
      </c>
      <c r="D39" s="98">
        <v>911</v>
      </c>
      <c r="E39" s="98">
        <v>313832</v>
      </c>
      <c r="F39" s="98">
        <v>25894</v>
      </c>
      <c r="G39" s="98">
        <v>162777</v>
      </c>
      <c r="H39" s="98">
        <v>31366037</v>
      </c>
      <c r="I39" s="98">
        <v>3606864</v>
      </c>
      <c r="J39" s="98">
        <v>1516</v>
      </c>
      <c r="K39" s="98">
        <v>16644475</v>
      </c>
    </row>
    <row r="40" spans="1:11" ht="18" customHeight="1" thickBot="1">
      <c r="A40" s="37" t="s">
        <v>23</v>
      </c>
      <c r="B40" s="132">
        <f>SUM(B28:B39)</f>
        <v>891</v>
      </c>
      <c r="C40" s="132">
        <f aca="true" t="shared" si="1" ref="C40:K40">SUM(C28:C39)</f>
        <v>2021644</v>
      </c>
      <c r="D40" s="132">
        <f t="shared" si="1"/>
        <v>1817</v>
      </c>
      <c r="E40" s="132">
        <f t="shared" si="1"/>
        <v>604417</v>
      </c>
      <c r="F40" s="132">
        <f t="shared" si="1"/>
        <v>38179</v>
      </c>
      <c r="G40" s="132">
        <f t="shared" si="1"/>
        <v>246043</v>
      </c>
      <c r="H40" s="132">
        <f t="shared" si="1"/>
        <v>44695751</v>
      </c>
      <c r="I40" s="132">
        <f t="shared" si="1"/>
        <v>5995691</v>
      </c>
      <c r="J40" s="132">
        <f t="shared" si="1"/>
        <v>2113</v>
      </c>
      <c r="K40" s="132">
        <f t="shared" si="1"/>
        <v>26207975</v>
      </c>
    </row>
    <row r="41" ht="15.75" thickTop="1"/>
    <row r="42" spans="1:6" ht="15">
      <c r="A42" s="21" t="s">
        <v>196</v>
      </c>
      <c r="B42" s="21"/>
      <c r="C42" s="21"/>
      <c r="D42" s="21"/>
      <c r="E42" s="21"/>
      <c r="F42" s="21"/>
    </row>
    <row r="48" spans="1:11" ht="18">
      <c r="A48" s="120" t="s">
        <v>186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1:11" ht="15.75">
      <c r="A49" s="121" t="s">
        <v>197</v>
      </c>
      <c r="B49" s="121"/>
      <c r="C49" s="122"/>
      <c r="D49" s="122"/>
      <c r="E49" s="123" t="s">
        <v>187</v>
      </c>
      <c r="F49" s="123"/>
      <c r="G49" s="123"/>
      <c r="H49" s="122"/>
      <c r="I49" s="122"/>
      <c r="J49" s="124" t="s">
        <v>188</v>
      </c>
      <c r="K49" s="124"/>
    </row>
    <row r="50" spans="1:11" ht="15">
      <c r="A50" s="125" t="s">
        <v>189</v>
      </c>
      <c r="B50" s="126" t="s">
        <v>205</v>
      </c>
      <c r="C50" s="126"/>
      <c r="D50" s="126" t="s">
        <v>206</v>
      </c>
      <c r="E50" s="126"/>
      <c r="F50" s="126" t="s">
        <v>207</v>
      </c>
      <c r="G50" s="126"/>
      <c r="H50" s="126" t="s">
        <v>208</v>
      </c>
      <c r="I50" s="126"/>
      <c r="J50" s="126" t="s">
        <v>209</v>
      </c>
      <c r="K50" s="126"/>
    </row>
    <row r="51" spans="1:14" ht="15.75" thickBot="1">
      <c r="A51" s="127"/>
      <c r="B51" s="128" t="s">
        <v>74</v>
      </c>
      <c r="C51" s="128" t="s">
        <v>195</v>
      </c>
      <c r="D51" s="128" t="s">
        <v>74</v>
      </c>
      <c r="E51" s="128" t="s">
        <v>195</v>
      </c>
      <c r="F51" s="128" t="s">
        <v>74</v>
      </c>
      <c r="G51" s="128" t="s">
        <v>195</v>
      </c>
      <c r="H51" s="128" t="s">
        <v>61</v>
      </c>
      <c r="I51" s="128" t="s">
        <v>195</v>
      </c>
      <c r="J51" s="128" t="s">
        <v>61</v>
      </c>
      <c r="K51" s="128" t="s">
        <v>195</v>
      </c>
      <c r="N51" s="139"/>
    </row>
    <row r="52" spans="1:11" ht="15.75" thickTop="1">
      <c r="A52" s="129" t="s">
        <v>10</v>
      </c>
      <c r="B52" s="97">
        <v>1207</v>
      </c>
      <c r="C52" s="97">
        <v>302550</v>
      </c>
      <c r="D52" s="97">
        <v>878</v>
      </c>
      <c r="E52" s="97">
        <v>329250</v>
      </c>
      <c r="F52" s="97">
        <v>7</v>
      </c>
      <c r="G52" s="97">
        <v>16825</v>
      </c>
      <c r="H52" s="97">
        <v>186633</v>
      </c>
      <c r="I52" s="97">
        <v>373266</v>
      </c>
      <c r="J52" s="97">
        <v>109945</v>
      </c>
      <c r="K52" s="97">
        <v>583130</v>
      </c>
    </row>
    <row r="53" spans="1:11" ht="15">
      <c r="A53" s="130" t="s">
        <v>11</v>
      </c>
      <c r="B53" s="98">
        <v>1743</v>
      </c>
      <c r="C53" s="98">
        <v>681255</v>
      </c>
      <c r="D53" s="98">
        <v>1377</v>
      </c>
      <c r="E53" s="98">
        <v>748628</v>
      </c>
      <c r="F53" s="98">
        <v>35</v>
      </c>
      <c r="G53" s="98">
        <v>22310</v>
      </c>
      <c r="H53" s="98">
        <v>180005</v>
      </c>
      <c r="I53" s="98">
        <v>468475</v>
      </c>
      <c r="J53" s="98">
        <v>47116</v>
      </c>
      <c r="K53" s="98">
        <v>394230</v>
      </c>
    </row>
    <row r="54" spans="1:11" ht="15">
      <c r="A54" s="129" t="s">
        <v>13</v>
      </c>
      <c r="B54" s="97">
        <v>2541</v>
      </c>
      <c r="C54" s="97">
        <v>1029123</v>
      </c>
      <c r="D54" s="97">
        <v>0</v>
      </c>
      <c r="E54" s="97">
        <v>0</v>
      </c>
      <c r="F54" s="97">
        <v>33</v>
      </c>
      <c r="G54" s="97">
        <v>13740</v>
      </c>
      <c r="H54" s="97">
        <v>75728</v>
      </c>
      <c r="I54" s="97">
        <v>1439242</v>
      </c>
      <c r="J54" s="97">
        <v>352567</v>
      </c>
      <c r="K54" s="97">
        <v>15858426</v>
      </c>
    </row>
    <row r="55" spans="1:11" ht="15">
      <c r="A55" s="130" t="s">
        <v>14</v>
      </c>
      <c r="B55" s="98">
        <v>2690</v>
      </c>
      <c r="C55" s="98">
        <v>705860</v>
      </c>
      <c r="D55" s="98">
        <v>226</v>
      </c>
      <c r="E55" s="98">
        <v>111760</v>
      </c>
      <c r="F55" s="98">
        <v>854</v>
      </c>
      <c r="G55" s="98">
        <v>316108</v>
      </c>
      <c r="H55" s="98">
        <v>195011</v>
      </c>
      <c r="I55" s="98">
        <v>2174613</v>
      </c>
      <c r="J55" s="98">
        <v>155410</v>
      </c>
      <c r="K55" s="98">
        <v>3011775</v>
      </c>
    </row>
    <row r="56" spans="1:11" ht="15">
      <c r="A56" s="129" t="s">
        <v>15</v>
      </c>
      <c r="B56" s="97">
        <v>1044</v>
      </c>
      <c r="C56" s="97">
        <v>787800</v>
      </c>
      <c r="D56" s="97">
        <v>233</v>
      </c>
      <c r="E56" s="97">
        <v>215750</v>
      </c>
      <c r="F56" s="97">
        <v>17</v>
      </c>
      <c r="G56" s="97">
        <v>5207</v>
      </c>
      <c r="H56" s="97">
        <v>104391</v>
      </c>
      <c r="I56" s="97">
        <v>315860</v>
      </c>
      <c r="J56" s="97">
        <v>182905</v>
      </c>
      <c r="K56" s="97">
        <v>2497385</v>
      </c>
    </row>
    <row r="57" spans="1:11" ht="15">
      <c r="A57" s="130" t="s">
        <v>16</v>
      </c>
      <c r="B57" s="98">
        <v>14</v>
      </c>
      <c r="C57" s="98">
        <v>5600</v>
      </c>
      <c r="D57" s="98">
        <v>0</v>
      </c>
      <c r="E57" s="98">
        <v>0</v>
      </c>
      <c r="F57" s="98">
        <v>24</v>
      </c>
      <c r="G57" s="98">
        <v>3250</v>
      </c>
      <c r="H57" s="98">
        <v>1000</v>
      </c>
      <c r="I57" s="98">
        <v>2000</v>
      </c>
      <c r="J57" s="98">
        <v>1300</v>
      </c>
      <c r="K57" s="98">
        <v>16450</v>
      </c>
    </row>
    <row r="58" spans="1:11" ht="15">
      <c r="A58" s="129" t="s">
        <v>184</v>
      </c>
      <c r="B58" s="97">
        <v>155</v>
      </c>
      <c r="C58" s="97">
        <v>95780</v>
      </c>
      <c r="D58" s="97">
        <v>156</v>
      </c>
      <c r="E58" s="97">
        <v>206875</v>
      </c>
      <c r="F58" s="97">
        <v>33</v>
      </c>
      <c r="G58" s="97">
        <v>8800</v>
      </c>
      <c r="H58" s="97">
        <v>12305</v>
      </c>
      <c r="I58" s="97">
        <v>38515</v>
      </c>
      <c r="J58" s="97">
        <v>38230</v>
      </c>
      <c r="K58" s="97">
        <v>1507160</v>
      </c>
    </row>
    <row r="59" spans="1:11" ht="15">
      <c r="A59" s="130" t="s">
        <v>185</v>
      </c>
      <c r="B59" s="98">
        <v>3352</v>
      </c>
      <c r="C59" s="98">
        <v>2025500</v>
      </c>
      <c r="D59" s="98">
        <v>2921</v>
      </c>
      <c r="E59" s="98">
        <v>2493500</v>
      </c>
      <c r="F59" s="98">
        <v>85</v>
      </c>
      <c r="G59" s="98">
        <v>67760</v>
      </c>
      <c r="H59" s="98">
        <v>165250</v>
      </c>
      <c r="I59" s="98">
        <v>1200250</v>
      </c>
      <c r="J59" s="98">
        <v>45250</v>
      </c>
      <c r="K59" s="98">
        <v>476250</v>
      </c>
    </row>
    <row r="60" spans="1:11" ht="15">
      <c r="A60" s="129" t="s">
        <v>19</v>
      </c>
      <c r="B60" s="97">
        <v>59</v>
      </c>
      <c r="C60" s="97">
        <v>23000</v>
      </c>
      <c r="D60" s="97">
        <v>210</v>
      </c>
      <c r="E60" s="97">
        <v>53050</v>
      </c>
      <c r="F60" s="97">
        <v>69</v>
      </c>
      <c r="G60" s="97">
        <v>86150</v>
      </c>
      <c r="H60" s="97">
        <v>31880</v>
      </c>
      <c r="I60" s="97">
        <v>442800</v>
      </c>
      <c r="J60" s="97">
        <v>3710</v>
      </c>
      <c r="K60" s="97">
        <v>74605</v>
      </c>
    </row>
    <row r="61" spans="1:11" ht="15">
      <c r="A61" s="130" t="s">
        <v>20</v>
      </c>
      <c r="B61" s="98">
        <v>4</v>
      </c>
      <c r="C61" s="98">
        <v>1400</v>
      </c>
      <c r="D61" s="98">
        <v>50</v>
      </c>
      <c r="E61" s="98">
        <v>17500</v>
      </c>
      <c r="F61" s="98">
        <v>2</v>
      </c>
      <c r="G61" s="98">
        <v>2085</v>
      </c>
      <c r="H61" s="98">
        <v>100</v>
      </c>
      <c r="I61" s="98">
        <v>5000</v>
      </c>
      <c r="J61" s="98">
        <v>350</v>
      </c>
      <c r="K61" s="98">
        <v>13500</v>
      </c>
    </row>
    <row r="62" spans="1:11" ht="15">
      <c r="A62" s="129" t="s">
        <v>21</v>
      </c>
      <c r="B62" s="97">
        <v>3283</v>
      </c>
      <c r="C62" s="97">
        <v>1248565</v>
      </c>
      <c r="D62" s="97">
        <v>78</v>
      </c>
      <c r="E62" s="97">
        <v>35100</v>
      </c>
      <c r="F62" s="97">
        <v>1</v>
      </c>
      <c r="G62" s="97">
        <v>80</v>
      </c>
      <c r="H62" s="97">
        <v>381487</v>
      </c>
      <c r="I62" s="97">
        <v>793561</v>
      </c>
      <c r="J62" s="97">
        <v>15</v>
      </c>
      <c r="K62" s="97">
        <v>120</v>
      </c>
    </row>
    <row r="63" spans="1:11" ht="15.75" thickBot="1">
      <c r="A63" s="130" t="s">
        <v>22</v>
      </c>
      <c r="B63" s="98">
        <v>31446</v>
      </c>
      <c r="C63" s="98">
        <v>15734754</v>
      </c>
      <c r="D63" s="98">
        <v>25016</v>
      </c>
      <c r="E63" s="98">
        <v>15482463</v>
      </c>
      <c r="F63" s="98">
        <v>303</v>
      </c>
      <c r="G63" s="98">
        <v>263113</v>
      </c>
      <c r="H63" s="98">
        <v>6790412</v>
      </c>
      <c r="I63" s="98">
        <v>24966237</v>
      </c>
      <c r="J63" s="98">
        <v>733911</v>
      </c>
      <c r="K63" s="98">
        <v>13996438</v>
      </c>
    </row>
    <row r="64" spans="1:11" ht="15.75" thickBot="1">
      <c r="A64" s="37" t="s">
        <v>23</v>
      </c>
      <c r="B64" s="132">
        <f>SUM(B52:B63)</f>
        <v>47538</v>
      </c>
      <c r="C64" s="132">
        <f aca="true" t="shared" si="2" ref="C64:K64">SUM(C52:C63)</f>
        <v>22641187</v>
      </c>
      <c r="D64" s="132">
        <f t="shared" si="2"/>
        <v>31145</v>
      </c>
      <c r="E64" s="132">
        <f t="shared" si="2"/>
        <v>19693876</v>
      </c>
      <c r="F64" s="132">
        <f t="shared" si="2"/>
        <v>1463</v>
      </c>
      <c r="G64" s="132">
        <f t="shared" si="2"/>
        <v>805428</v>
      </c>
      <c r="H64" s="132">
        <f t="shared" si="2"/>
        <v>8124202</v>
      </c>
      <c r="I64" s="132">
        <f t="shared" si="2"/>
        <v>32219819</v>
      </c>
      <c r="J64" s="132">
        <f t="shared" si="2"/>
        <v>1670709</v>
      </c>
      <c r="K64" s="132">
        <f t="shared" si="2"/>
        <v>38429469</v>
      </c>
    </row>
    <row r="65" spans="1:6" ht="15.75" thickTop="1">
      <c r="A65" s="140" t="s">
        <v>196</v>
      </c>
      <c r="B65" s="140"/>
      <c r="C65" s="140"/>
      <c r="D65" s="140"/>
      <c r="E65" s="140"/>
      <c r="F65" s="140"/>
    </row>
    <row r="75" spans="1:10" ht="20.25" customHeight="1">
      <c r="A75" s="120" t="s">
        <v>186</v>
      </c>
      <c r="B75" s="120"/>
      <c r="C75" s="120"/>
      <c r="D75" s="120"/>
      <c r="E75" s="120"/>
      <c r="F75" s="120"/>
      <c r="G75" s="120"/>
      <c r="H75" s="120"/>
      <c r="I75" s="120"/>
      <c r="J75" s="120"/>
    </row>
    <row r="76" spans="1:10" ht="15.75" customHeight="1">
      <c r="A76" s="121" t="s">
        <v>197</v>
      </c>
      <c r="B76" s="121"/>
      <c r="C76" s="122"/>
      <c r="D76" s="122"/>
      <c r="E76" s="123" t="s">
        <v>187</v>
      </c>
      <c r="F76" s="123"/>
      <c r="G76" s="123"/>
      <c r="H76" s="122"/>
      <c r="I76" s="134" t="s">
        <v>188</v>
      </c>
      <c r="J76" s="134"/>
    </row>
    <row r="77" spans="1:10" ht="15">
      <c r="A77" s="125" t="s">
        <v>189</v>
      </c>
      <c r="B77" s="125" t="s">
        <v>210</v>
      </c>
      <c r="C77" s="125"/>
      <c r="D77" s="125" t="s">
        <v>211</v>
      </c>
      <c r="E77" s="125"/>
      <c r="F77" s="125" t="s">
        <v>212</v>
      </c>
      <c r="G77" s="125"/>
      <c r="H77" s="125" t="s">
        <v>213</v>
      </c>
      <c r="I77" s="125"/>
      <c r="J77" s="125"/>
    </row>
    <row r="78" spans="1:10" ht="15.75" thickBot="1">
      <c r="A78" s="127"/>
      <c r="B78" s="128" t="s">
        <v>74</v>
      </c>
      <c r="C78" s="128" t="s">
        <v>195</v>
      </c>
      <c r="D78" s="128" t="s">
        <v>74</v>
      </c>
      <c r="E78" s="128" t="s">
        <v>195</v>
      </c>
      <c r="F78" s="128" t="s">
        <v>74</v>
      </c>
      <c r="G78" s="128" t="s">
        <v>195</v>
      </c>
      <c r="H78" s="128" t="s">
        <v>61</v>
      </c>
      <c r="I78" s="128" t="s">
        <v>74</v>
      </c>
      <c r="J78" s="128" t="s">
        <v>195</v>
      </c>
    </row>
    <row r="79" spans="1:10" ht="15.75" thickTop="1">
      <c r="A79" s="129" t="s">
        <v>10</v>
      </c>
      <c r="B79" s="97">
        <v>5</v>
      </c>
      <c r="C79" s="97">
        <v>500</v>
      </c>
      <c r="D79" s="97">
        <v>39</v>
      </c>
      <c r="E79" s="97">
        <v>1330</v>
      </c>
      <c r="F79" s="97">
        <v>30</v>
      </c>
      <c r="G79" s="97">
        <v>1615</v>
      </c>
      <c r="H79" s="97">
        <f>B13+D13+H60+J60</f>
        <v>112820</v>
      </c>
      <c r="I79" s="97">
        <f>F13+H13+J13+B36+D36+F36+J36+B60+D60+F60+B79+D79+F79</f>
        <v>3824</v>
      </c>
      <c r="J79" s="97">
        <f>C13+E13+G13+I13+K13+C36+E36+G36+H36+I36+K36+C60+E60+G60+I60+K60+C79+E79+G79</f>
        <v>1425520</v>
      </c>
    </row>
    <row r="80" spans="1:10" ht="15">
      <c r="A80" s="130" t="s">
        <v>11</v>
      </c>
      <c r="B80" s="98">
        <v>19</v>
      </c>
      <c r="C80" s="98">
        <v>471</v>
      </c>
      <c r="D80" s="98">
        <v>81</v>
      </c>
      <c r="E80" s="98">
        <v>2716</v>
      </c>
      <c r="F80" s="98">
        <v>286</v>
      </c>
      <c r="G80" s="98">
        <v>12555</v>
      </c>
      <c r="H80" s="98">
        <f>B9+D9+H56+J56</f>
        <v>343876</v>
      </c>
      <c r="I80" s="98">
        <f>F9+H9+J9+B32+D32+F32+J32+B56+D56+F56+B80+D80+F80</f>
        <v>3932</v>
      </c>
      <c r="J80" s="98">
        <f>C9+E9+G9+I9+K9+C32+E32+G32+H32+I32+K32+C56+E56+G56+I56+K56+C80+E80+G80</f>
        <v>6825070</v>
      </c>
    </row>
    <row r="81" spans="1:10" ht="15">
      <c r="A81" s="129" t="s">
        <v>13</v>
      </c>
      <c r="B81" s="97">
        <v>118</v>
      </c>
      <c r="C81" s="97">
        <v>4210</v>
      </c>
      <c r="D81" s="97">
        <v>213</v>
      </c>
      <c r="E81" s="97">
        <v>8140</v>
      </c>
      <c r="F81" s="97">
        <v>466</v>
      </c>
      <c r="G81" s="97">
        <v>19040</v>
      </c>
      <c r="H81" s="97">
        <f>B8+D8+H55+J55</f>
        <v>505759</v>
      </c>
      <c r="I81" s="97">
        <f>F8+H8+J8+B31+D31+F31+J31+B55+D55+F55+B81+D81+F81</f>
        <v>17394</v>
      </c>
      <c r="J81" s="97">
        <f>C8+E8+G8+I8+K8+C31+E31+G31+H31+I31+K31+C55+E55+G55+I55+K55+C81+E81+G81</f>
        <v>11530995</v>
      </c>
    </row>
    <row r="82" spans="1:10" ht="15">
      <c r="A82" s="130" t="s">
        <v>14</v>
      </c>
      <c r="B82" s="98">
        <v>67</v>
      </c>
      <c r="C82" s="98">
        <v>2127</v>
      </c>
      <c r="D82" s="98">
        <v>775</v>
      </c>
      <c r="E82" s="98">
        <v>37903</v>
      </c>
      <c r="F82" s="98">
        <v>1447</v>
      </c>
      <c r="G82" s="98">
        <v>76745</v>
      </c>
      <c r="H82" s="98">
        <f>B7+D7+H54+J54</f>
        <v>519485</v>
      </c>
      <c r="I82" s="98">
        <f>F7+H7+J7+B30+D30+F30+J30+B54+D54+F54+B82+D82+F82</f>
        <v>10361</v>
      </c>
      <c r="J82" s="98">
        <f>C7+E7+G7+I7+K7+C30+E30+G30+H30+I30+K30+C54+E54+G54+I54+K54+C82+E82+G82</f>
        <v>24964363</v>
      </c>
    </row>
    <row r="83" spans="1:10" ht="15">
      <c r="A83" s="129" t="s">
        <v>15</v>
      </c>
      <c r="B83" s="97">
        <v>0</v>
      </c>
      <c r="C83" s="97">
        <v>0</v>
      </c>
      <c r="D83" s="97">
        <v>74</v>
      </c>
      <c r="E83" s="97">
        <v>5770</v>
      </c>
      <c r="F83" s="97">
        <v>211</v>
      </c>
      <c r="G83" s="97">
        <v>12450</v>
      </c>
      <c r="H83" s="97">
        <f>B12+D12+H59+J59</f>
        <v>290630</v>
      </c>
      <c r="I83" s="97">
        <f>F12+H12+J12+B35+D35+F35+J35+B59+D59+F59+B83+D83+F83</f>
        <v>8760</v>
      </c>
      <c r="J83" s="97">
        <f>C12+E12+G12+I12+K12+C35+E35+G35+H35+I35+K35+C59+E59+G59+I59+K59+C83+E83+G83</f>
        <v>12030149</v>
      </c>
    </row>
    <row r="84" spans="1:10" ht="15">
      <c r="A84" s="130" t="s">
        <v>16</v>
      </c>
      <c r="B84" s="98">
        <v>6</v>
      </c>
      <c r="C84" s="98">
        <v>600</v>
      </c>
      <c r="D84" s="98">
        <v>99</v>
      </c>
      <c r="E84" s="98">
        <v>2580</v>
      </c>
      <c r="F84" s="98">
        <v>362</v>
      </c>
      <c r="G84" s="98">
        <v>20065</v>
      </c>
      <c r="H84" s="98">
        <f>B16+D16+H63+J63</f>
        <v>9793612</v>
      </c>
      <c r="I84" s="98">
        <f>F16+H16+J16+B39+D39+F39+J39+B63+D63+F63+B84+D84+F84</f>
        <v>108153</v>
      </c>
      <c r="J84" s="98">
        <f>C16+E16+G16+I16+K16+C39+E39+G39+H39+I39+K39+C63+E63+G63+I63+K63+C84+E84+G84</f>
        <v>125066956</v>
      </c>
    </row>
    <row r="85" spans="1:10" ht="15">
      <c r="A85" s="129" t="s">
        <v>184</v>
      </c>
      <c r="B85" s="97">
        <v>1</v>
      </c>
      <c r="C85" s="97">
        <v>100</v>
      </c>
      <c r="D85" s="97">
        <v>223</v>
      </c>
      <c r="E85" s="97">
        <v>16185</v>
      </c>
      <c r="F85" s="97">
        <v>545</v>
      </c>
      <c r="G85" s="97">
        <v>37255</v>
      </c>
      <c r="H85" s="97">
        <f>B15+D15+H62+J62</f>
        <v>382102</v>
      </c>
      <c r="I85" s="97">
        <f>F15+H15+J15+B38+D38+F38+J38+B62+D62+F62+B85+D85+F85</f>
        <v>4276</v>
      </c>
      <c r="J85" s="97">
        <f>C15+E15+G15+I15+K15+C38+E38+G38+H38+I38+K38+C62+E62+G62+I62+K62+C85+E85+G85</f>
        <v>3388344</v>
      </c>
    </row>
    <row r="86" spans="1:10" ht="15">
      <c r="A86" s="130" t="s">
        <v>185</v>
      </c>
      <c r="B86" s="98">
        <v>6</v>
      </c>
      <c r="C86" s="98">
        <v>350</v>
      </c>
      <c r="D86" s="98">
        <v>78</v>
      </c>
      <c r="E86" s="98">
        <v>1647</v>
      </c>
      <c r="F86" s="98">
        <v>288</v>
      </c>
      <c r="G86" s="98">
        <v>16025</v>
      </c>
      <c r="H86" s="98">
        <f>B11+D11+H58+J58</f>
        <v>158152</v>
      </c>
      <c r="I86" s="98">
        <f>F11+H11+J11+B34+D34+F34+J34+B58+D58+F58+B86+D86+F86</f>
        <v>4415</v>
      </c>
      <c r="J86" s="98">
        <f>C11+E11+G11+I11+K11+C34+E34+G34+H34+I34+K34+C58+E58+G58+I58+K58+C86+E86+G86</f>
        <v>4644576</v>
      </c>
    </row>
    <row r="87" spans="1:10" ht="15">
      <c r="A87" s="129" t="s">
        <v>19</v>
      </c>
      <c r="B87" s="97">
        <v>2</v>
      </c>
      <c r="C87" s="97">
        <v>200</v>
      </c>
      <c r="D87" s="97">
        <v>148</v>
      </c>
      <c r="E87" s="97">
        <v>3749</v>
      </c>
      <c r="F87" s="97">
        <v>618</v>
      </c>
      <c r="G87" s="97">
        <v>26527</v>
      </c>
      <c r="H87" s="97">
        <f>B6+D6+H53+J53</f>
        <v>273179</v>
      </c>
      <c r="I87" s="97">
        <f>F6+H6+J6+B29+D29+F29+J29+B53+D53+F53+B87+D87+F87</f>
        <v>5724</v>
      </c>
      <c r="J87" s="97">
        <f>C6+E6+G6+I6+K6+C29+E29+G29+H29+I29+K29+C53+E53+G53+I53+K53+C87+E87+G87</f>
        <v>3954832</v>
      </c>
    </row>
    <row r="88" spans="1:10" ht="15">
      <c r="A88" s="130" t="s">
        <v>20</v>
      </c>
      <c r="B88" s="98">
        <v>12</v>
      </c>
      <c r="C88" s="98">
        <v>530</v>
      </c>
      <c r="D88" s="98">
        <v>41</v>
      </c>
      <c r="E88" s="98">
        <v>2475</v>
      </c>
      <c r="F88" s="98">
        <v>74</v>
      </c>
      <c r="G88" s="98">
        <v>4635</v>
      </c>
      <c r="H88" s="98">
        <f>B10+D10+H57+J57</f>
        <v>26050</v>
      </c>
      <c r="I88" s="98">
        <f>F10+H10+J10+B33+D33+F33+J33+B57+D57+F57+B88+D88+F88</f>
        <v>1997</v>
      </c>
      <c r="J88" s="98">
        <f>C10+E10+G10+I10+K10+C33+E33+G33+H33+I33+K33+C57+E57+G57+I57+K57+C88+E88+G88</f>
        <v>414607</v>
      </c>
    </row>
    <row r="89" spans="1:10" ht="15">
      <c r="A89" s="129" t="s">
        <v>21</v>
      </c>
      <c r="B89" s="97">
        <v>1</v>
      </c>
      <c r="C89" s="97">
        <v>15</v>
      </c>
      <c r="D89" s="97">
        <v>1</v>
      </c>
      <c r="E89" s="97">
        <v>30</v>
      </c>
      <c r="F89" s="97">
        <v>4</v>
      </c>
      <c r="G89" s="97">
        <v>180</v>
      </c>
      <c r="H89" s="97">
        <f>B14+D14+H61+J61</f>
        <v>5000</v>
      </c>
      <c r="I89" s="97">
        <f>F14+H14+J14+B37+D37+F37+J37+B61+D61+F61+B89+D89+F89</f>
        <v>683</v>
      </c>
      <c r="J89" s="97">
        <f>C14+E14+G14+I14+K14+C37+E37+G37+H37+I37+K37+C61+E61+G61+I61+K61+C89+E89+G89</f>
        <v>208983</v>
      </c>
    </row>
    <row r="90" spans="1:10" ht="15.75" thickBot="1">
      <c r="A90" s="130" t="s">
        <v>22</v>
      </c>
      <c r="B90" s="98">
        <v>22</v>
      </c>
      <c r="C90" s="98">
        <v>2000</v>
      </c>
      <c r="D90" s="98">
        <v>2620</v>
      </c>
      <c r="E90" s="98">
        <v>94611</v>
      </c>
      <c r="F90" s="98">
        <v>8274</v>
      </c>
      <c r="G90" s="98">
        <v>424092</v>
      </c>
      <c r="H90" s="98">
        <f>B5+D5+H52+J52</f>
        <v>332348</v>
      </c>
      <c r="I90" s="98">
        <f>F5+H5+J5+B28+D28+F28+J28+B52+D52+F52+B90+D90+F90</f>
        <v>14838</v>
      </c>
      <c r="J90" s="98">
        <f>C5+E5+G5+I5+K5+C28+E28+G28+H28+I28+K28+C52+E52+G52+I52+K52+C90+E90+G90</f>
        <v>3005296</v>
      </c>
    </row>
    <row r="91" spans="1:10" ht="15.75" thickBot="1">
      <c r="A91" s="37" t="s">
        <v>23</v>
      </c>
      <c r="B91" s="132">
        <f>SUM(B79:B90)</f>
        <v>259</v>
      </c>
      <c r="C91" s="132">
        <f aca="true" t="shared" si="3" ref="C91:J91">SUM(C79:C90)</f>
        <v>11103</v>
      </c>
      <c r="D91" s="132">
        <f t="shared" si="3"/>
        <v>4392</v>
      </c>
      <c r="E91" s="132">
        <f t="shared" si="3"/>
        <v>177136</v>
      </c>
      <c r="F91" s="132">
        <f t="shared" si="3"/>
        <v>12605</v>
      </c>
      <c r="G91" s="132">
        <f t="shared" si="3"/>
        <v>651184</v>
      </c>
      <c r="H91" s="132">
        <f t="shared" si="3"/>
        <v>12743013</v>
      </c>
      <c r="I91" s="132">
        <f t="shared" si="3"/>
        <v>184357</v>
      </c>
      <c r="J91" s="132">
        <f t="shared" si="3"/>
        <v>197459691</v>
      </c>
    </row>
    <row r="92" ht="15.75" thickTop="1"/>
    <row r="93" spans="1:6" ht="15">
      <c r="A93" s="21" t="s">
        <v>196</v>
      </c>
      <c r="B93" s="21"/>
      <c r="C93" s="21"/>
      <c r="D93" s="21"/>
      <c r="E93" s="21"/>
      <c r="F93" s="21"/>
    </row>
  </sheetData>
  <sheetProtection/>
  <mergeCells count="38">
    <mergeCell ref="A75:J75"/>
    <mergeCell ref="A76:B76"/>
    <mergeCell ref="E76:G76"/>
    <mergeCell ref="I76:J76"/>
    <mergeCell ref="A77:A78"/>
    <mergeCell ref="B77:C77"/>
    <mergeCell ref="D77:E77"/>
    <mergeCell ref="F77:G77"/>
    <mergeCell ref="H77:J77"/>
    <mergeCell ref="A48:K48"/>
    <mergeCell ref="A49:B49"/>
    <mergeCell ref="E49:G49"/>
    <mergeCell ref="J49:K49"/>
    <mergeCell ref="A50:A51"/>
    <mergeCell ref="B50:C50"/>
    <mergeCell ref="D50:E50"/>
    <mergeCell ref="F50:G50"/>
    <mergeCell ref="H50:I50"/>
    <mergeCell ref="J50:K50"/>
    <mergeCell ref="A24:K24"/>
    <mergeCell ref="A25:B25"/>
    <mergeCell ref="D25:H25"/>
    <mergeCell ref="J25:K25"/>
    <mergeCell ref="A26:A27"/>
    <mergeCell ref="B26:C26"/>
    <mergeCell ref="D26:E26"/>
    <mergeCell ref="F26:G26"/>
    <mergeCell ref="J26:K26"/>
    <mergeCell ref="A1:K1"/>
    <mergeCell ref="A2:B2"/>
    <mergeCell ref="E2:G2"/>
    <mergeCell ref="J2:K2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2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2" width="8.8515625" style="0" customWidth="1"/>
    <col min="3" max="3" width="10.140625" style="0" customWidth="1"/>
    <col min="4" max="4" width="8.421875" style="0" customWidth="1"/>
    <col min="5" max="5" width="10.57421875" style="0" customWidth="1"/>
    <col min="6" max="6" width="9.7109375" style="0" customWidth="1"/>
    <col min="7" max="7" width="10.28125" style="0" customWidth="1"/>
    <col min="8" max="8" width="8.7109375" style="0" customWidth="1"/>
    <col min="9" max="9" width="10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28125" style="0" customWidth="1"/>
  </cols>
  <sheetData>
    <row r="1" spans="1:13" ht="20.25" customHeight="1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41"/>
      <c r="M1" s="141"/>
    </row>
    <row r="2" spans="1:13" ht="20.25" customHeight="1">
      <c r="A2" s="121"/>
      <c r="B2" s="121"/>
      <c r="C2" s="122"/>
      <c r="D2" s="134" t="s">
        <v>214</v>
      </c>
      <c r="E2" s="134"/>
      <c r="F2" s="134"/>
      <c r="G2" s="134"/>
      <c r="H2" s="134"/>
      <c r="I2" s="134"/>
      <c r="J2" s="135"/>
      <c r="K2" s="124" t="s">
        <v>215</v>
      </c>
      <c r="L2" s="124"/>
      <c r="M2" s="124"/>
    </row>
    <row r="3" spans="1:13" ht="15">
      <c r="A3" s="142" t="s">
        <v>189</v>
      </c>
      <c r="B3" s="126" t="s">
        <v>216</v>
      </c>
      <c r="C3" s="126"/>
      <c r="D3" s="126" t="s">
        <v>217</v>
      </c>
      <c r="E3" s="126"/>
      <c r="F3" s="126" t="s">
        <v>218</v>
      </c>
      <c r="G3" s="126"/>
      <c r="H3" s="126" t="s">
        <v>219</v>
      </c>
      <c r="I3" s="126"/>
      <c r="J3" s="126" t="s">
        <v>220</v>
      </c>
      <c r="K3" s="126"/>
      <c r="L3" s="126" t="s">
        <v>221</v>
      </c>
      <c r="M3" s="126"/>
    </row>
    <row r="4" spans="1:13" ht="15.75" thickBot="1">
      <c r="A4" s="143"/>
      <c r="B4" s="128" t="s">
        <v>61</v>
      </c>
      <c r="C4" s="128" t="s">
        <v>195</v>
      </c>
      <c r="D4" s="128" t="s">
        <v>61</v>
      </c>
      <c r="E4" s="128" t="s">
        <v>195</v>
      </c>
      <c r="F4" s="128" t="s">
        <v>61</v>
      </c>
      <c r="G4" s="128" t="s">
        <v>195</v>
      </c>
      <c r="H4" s="128" t="s">
        <v>61</v>
      </c>
      <c r="I4" s="128" t="s">
        <v>195</v>
      </c>
      <c r="J4" s="128" t="s">
        <v>61</v>
      </c>
      <c r="K4" s="128" t="s">
        <v>195</v>
      </c>
      <c r="L4" s="128" t="s">
        <v>61</v>
      </c>
      <c r="M4" s="128" t="s">
        <v>195</v>
      </c>
    </row>
    <row r="5" spans="1:13" ht="18" customHeight="1" thickTop="1">
      <c r="A5" s="144" t="s">
        <v>10</v>
      </c>
      <c r="B5" s="97">
        <v>1195</v>
      </c>
      <c r="C5" s="97">
        <v>7695</v>
      </c>
      <c r="D5" s="97">
        <v>0</v>
      </c>
      <c r="E5" s="97">
        <v>0</v>
      </c>
      <c r="F5" s="97">
        <v>358</v>
      </c>
      <c r="G5" s="97">
        <v>2807</v>
      </c>
      <c r="H5" s="97">
        <v>0</v>
      </c>
      <c r="I5" s="97">
        <v>0</v>
      </c>
      <c r="J5" s="97">
        <v>13784</v>
      </c>
      <c r="K5" s="97">
        <v>659701</v>
      </c>
      <c r="L5" s="97">
        <f aca="true" t="shared" si="0" ref="L5:M16">B5+D5+F5+H5+J5</f>
        <v>15337</v>
      </c>
      <c r="M5" s="97">
        <f t="shared" si="0"/>
        <v>670203</v>
      </c>
    </row>
    <row r="6" spans="1:13" ht="18" customHeight="1">
      <c r="A6" s="145" t="s">
        <v>11</v>
      </c>
      <c r="B6" s="98">
        <v>1681</v>
      </c>
      <c r="C6" s="98">
        <v>4716</v>
      </c>
      <c r="D6" s="98">
        <v>6050</v>
      </c>
      <c r="E6" s="98">
        <v>129750</v>
      </c>
      <c r="F6" s="98">
        <v>36</v>
      </c>
      <c r="G6" s="98">
        <v>36</v>
      </c>
      <c r="H6" s="98">
        <v>0</v>
      </c>
      <c r="I6" s="98">
        <v>0</v>
      </c>
      <c r="J6" s="98">
        <v>40666</v>
      </c>
      <c r="K6" s="98">
        <v>1685878</v>
      </c>
      <c r="L6" s="98">
        <f t="shared" si="0"/>
        <v>48433</v>
      </c>
      <c r="M6" s="98">
        <f t="shared" si="0"/>
        <v>1820380</v>
      </c>
    </row>
    <row r="7" spans="1:13" ht="18" customHeight="1">
      <c r="A7" s="144" t="s">
        <v>13</v>
      </c>
      <c r="B7" s="97">
        <v>107418</v>
      </c>
      <c r="C7" s="97">
        <v>1868613</v>
      </c>
      <c r="D7" s="97">
        <v>916</v>
      </c>
      <c r="E7" s="97">
        <v>45560</v>
      </c>
      <c r="F7" s="97">
        <v>96589</v>
      </c>
      <c r="G7" s="97">
        <v>8807872</v>
      </c>
      <c r="H7" s="97">
        <v>28460</v>
      </c>
      <c r="I7" s="97">
        <v>2156500</v>
      </c>
      <c r="J7" s="97">
        <v>129274</v>
      </c>
      <c r="K7" s="97">
        <v>4782320</v>
      </c>
      <c r="L7" s="97">
        <f t="shared" si="0"/>
        <v>362657</v>
      </c>
      <c r="M7" s="97">
        <f t="shared" si="0"/>
        <v>17660865</v>
      </c>
    </row>
    <row r="8" spans="1:13" ht="18" customHeight="1">
      <c r="A8" s="145" t="s">
        <v>14</v>
      </c>
      <c r="B8" s="98">
        <v>14074</v>
      </c>
      <c r="C8" s="98">
        <v>79305</v>
      </c>
      <c r="D8" s="98">
        <v>13390</v>
      </c>
      <c r="E8" s="98">
        <v>2216745</v>
      </c>
      <c r="F8" s="98">
        <v>543</v>
      </c>
      <c r="G8" s="98">
        <v>31590</v>
      </c>
      <c r="H8" s="98">
        <v>345</v>
      </c>
      <c r="I8" s="98">
        <v>20165</v>
      </c>
      <c r="J8" s="98">
        <v>119625</v>
      </c>
      <c r="K8" s="98">
        <v>1190731</v>
      </c>
      <c r="L8" s="98">
        <f t="shared" si="0"/>
        <v>147977</v>
      </c>
      <c r="M8" s="98">
        <f t="shared" si="0"/>
        <v>3538536</v>
      </c>
    </row>
    <row r="9" spans="1:13" ht="18" customHeight="1">
      <c r="A9" s="144" t="s">
        <v>15</v>
      </c>
      <c r="B9" s="97">
        <v>1560</v>
      </c>
      <c r="C9" s="97">
        <v>5526</v>
      </c>
      <c r="D9" s="97">
        <v>707</v>
      </c>
      <c r="E9" s="97">
        <v>175049</v>
      </c>
      <c r="F9" s="97">
        <v>676</v>
      </c>
      <c r="G9" s="97">
        <v>126864</v>
      </c>
      <c r="H9" s="97">
        <v>395</v>
      </c>
      <c r="I9" s="97">
        <v>67500</v>
      </c>
      <c r="J9" s="97">
        <v>44358</v>
      </c>
      <c r="K9" s="97">
        <v>928871</v>
      </c>
      <c r="L9" s="97">
        <f t="shared" si="0"/>
        <v>47696</v>
      </c>
      <c r="M9" s="97">
        <f t="shared" si="0"/>
        <v>1303810</v>
      </c>
    </row>
    <row r="10" spans="1:13" ht="18" customHeight="1">
      <c r="A10" s="145" t="s">
        <v>16</v>
      </c>
      <c r="B10" s="98">
        <v>3385</v>
      </c>
      <c r="C10" s="98">
        <v>19385</v>
      </c>
      <c r="D10" s="98">
        <v>3040</v>
      </c>
      <c r="E10" s="98">
        <v>663640</v>
      </c>
      <c r="F10" s="98">
        <v>355</v>
      </c>
      <c r="G10" s="98">
        <v>12345</v>
      </c>
      <c r="H10" s="98">
        <v>0</v>
      </c>
      <c r="I10" s="98">
        <v>0</v>
      </c>
      <c r="J10" s="98">
        <v>102519</v>
      </c>
      <c r="K10" s="98">
        <v>1081497</v>
      </c>
      <c r="L10" s="98">
        <f t="shared" si="0"/>
        <v>109299</v>
      </c>
      <c r="M10" s="98">
        <f t="shared" si="0"/>
        <v>1776867</v>
      </c>
    </row>
    <row r="11" spans="1:16" ht="18" customHeight="1">
      <c r="A11" s="144" t="s">
        <v>184</v>
      </c>
      <c r="B11" s="97">
        <v>13394</v>
      </c>
      <c r="C11" s="97">
        <v>131721</v>
      </c>
      <c r="D11" s="97">
        <v>1000</v>
      </c>
      <c r="E11" s="97">
        <v>100000</v>
      </c>
      <c r="F11" s="97">
        <v>42</v>
      </c>
      <c r="G11" s="97">
        <v>2100</v>
      </c>
      <c r="H11" s="97">
        <v>0</v>
      </c>
      <c r="I11" s="97">
        <v>0</v>
      </c>
      <c r="J11" s="97">
        <v>304297</v>
      </c>
      <c r="K11" s="97">
        <v>22700816</v>
      </c>
      <c r="L11" s="97">
        <f t="shared" si="0"/>
        <v>318733</v>
      </c>
      <c r="M11" s="97">
        <f t="shared" si="0"/>
        <v>22934637</v>
      </c>
      <c r="N11" t="s">
        <v>95</v>
      </c>
      <c r="P11" s="146"/>
    </row>
    <row r="12" spans="1:16" ht="18" customHeight="1">
      <c r="A12" s="145" t="s">
        <v>185</v>
      </c>
      <c r="B12" s="98">
        <v>1306</v>
      </c>
      <c r="C12" s="98">
        <v>5242</v>
      </c>
      <c r="D12" s="98">
        <v>100</v>
      </c>
      <c r="E12" s="98">
        <v>500</v>
      </c>
      <c r="F12" s="98">
        <v>1550</v>
      </c>
      <c r="G12" s="98">
        <v>118390</v>
      </c>
      <c r="H12" s="98">
        <v>0</v>
      </c>
      <c r="I12" s="98">
        <v>0</v>
      </c>
      <c r="J12" s="98">
        <v>60850</v>
      </c>
      <c r="K12" s="98">
        <v>928600</v>
      </c>
      <c r="L12" s="98">
        <f t="shared" si="0"/>
        <v>63806</v>
      </c>
      <c r="M12" s="98">
        <f t="shared" si="0"/>
        <v>1052732</v>
      </c>
      <c r="P12" s="147"/>
    </row>
    <row r="13" spans="1:13" ht="18" customHeight="1">
      <c r="A13" s="144" t="s">
        <v>19</v>
      </c>
      <c r="B13" s="97">
        <v>9116</v>
      </c>
      <c r="C13" s="97">
        <v>135863</v>
      </c>
      <c r="D13" s="97">
        <v>90</v>
      </c>
      <c r="E13" s="97">
        <v>10500</v>
      </c>
      <c r="F13" s="97">
        <v>3858</v>
      </c>
      <c r="G13" s="97">
        <v>45445</v>
      </c>
      <c r="H13" s="97">
        <v>0</v>
      </c>
      <c r="I13" s="97">
        <v>0</v>
      </c>
      <c r="J13" s="97">
        <v>112868</v>
      </c>
      <c r="K13" s="97">
        <v>1678942</v>
      </c>
      <c r="L13" s="97">
        <f t="shared" si="0"/>
        <v>125932</v>
      </c>
      <c r="M13" s="97">
        <f t="shared" si="0"/>
        <v>1870750</v>
      </c>
    </row>
    <row r="14" spans="1:13" ht="18" customHeight="1">
      <c r="A14" s="145" t="s">
        <v>20</v>
      </c>
      <c r="B14" s="98">
        <v>2205</v>
      </c>
      <c r="C14" s="98">
        <v>4810</v>
      </c>
      <c r="D14" s="98">
        <v>0</v>
      </c>
      <c r="E14" s="98">
        <v>0</v>
      </c>
      <c r="F14" s="98">
        <v>420</v>
      </c>
      <c r="G14" s="98">
        <v>52500</v>
      </c>
      <c r="H14" s="98">
        <v>0</v>
      </c>
      <c r="I14" s="98">
        <v>0</v>
      </c>
      <c r="J14" s="98">
        <v>4660</v>
      </c>
      <c r="K14" s="98">
        <v>23660</v>
      </c>
      <c r="L14" s="98">
        <f t="shared" si="0"/>
        <v>7285</v>
      </c>
      <c r="M14" s="98">
        <f t="shared" si="0"/>
        <v>80970</v>
      </c>
    </row>
    <row r="15" spans="1:13" ht="18" customHeight="1">
      <c r="A15" s="144" t="s">
        <v>21</v>
      </c>
      <c r="B15" s="97">
        <v>30</v>
      </c>
      <c r="C15" s="97">
        <v>150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44270</v>
      </c>
      <c r="K15" s="97">
        <v>475610</v>
      </c>
      <c r="L15" s="97">
        <f t="shared" si="0"/>
        <v>44300</v>
      </c>
      <c r="M15" s="97">
        <f t="shared" si="0"/>
        <v>475760</v>
      </c>
    </row>
    <row r="16" spans="1:13" ht="18" customHeight="1" thickBot="1">
      <c r="A16" s="145" t="s">
        <v>22</v>
      </c>
      <c r="B16" s="98">
        <v>1293</v>
      </c>
      <c r="C16" s="98">
        <v>10441</v>
      </c>
      <c r="D16" s="98">
        <v>58</v>
      </c>
      <c r="E16" s="98">
        <v>1985</v>
      </c>
      <c r="F16" s="98">
        <v>2491</v>
      </c>
      <c r="G16" s="98">
        <v>67920</v>
      </c>
      <c r="H16" s="98">
        <v>0</v>
      </c>
      <c r="I16" s="98">
        <v>0</v>
      </c>
      <c r="J16" s="98">
        <v>506117</v>
      </c>
      <c r="K16" s="98">
        <v>9733067</v>
      </c>
      <c r="L16" s="98">
        <f t="shared" si="0"/>
        <v>509959</v>
      </c>
      <c r="M16" s="98">
        <f t="shared" si="0"/>
        <v>9813413</v>
      </c>
    </row>
    <row r="17" spans="1:13" ht="18" customHeight="1" thickBot="1">
      <c r="A17" s="99" t="s">
        <v>23</v>
      </c>
      <c r="B17" s="132">
        <f>SUM(B5:B16)</f>
        <v>156657</v>
      </c>
      <c r="C17" s="132">
        <f aca="true" t="shared" si="1" ref="C17:M17">SUM(C5:C16)</f>
        <v>2273467</v>
      </c>
      <c r="D17" s="132">
        <f t="shared" si="1"/>
        <v>25351</v>
      </c>
      <c r="E17" s="132">
        <f t="shared" si="1"/>
        <v>3343729</v>
      </c>
      <c r="F17" s="132">
        <f t="shared" si="1"/>
        <v>106918</v>
      </c>
      <c r="G17" s="132">
        <f t="shared" si="1"/>
        <v>9267869</v>
      </c>
      <c r="H17" s="132">
        <f t="shared" si="1"/>
        <v>29200</v>
      </c>
      <c r="I17" s="132">
        <f t="shared" si="1"/>
        <v>2244165</v>
      </c>
      <c r="J17" s="132">
        <f t="shared" si="1"/>
        <v>1483288</v>
      </c>
      <c r="K17" s="132">
        <f t="shared" si="1"/>
        <v>45869693</v>
      </c>
      <c r="L17" s="132">
        <f t="shared" si="1"/>
        <v>1801414</v>
      </c>
      <c r="M17" s="132">
        <f t="shared" si="1"/>
        <v>62998923</v>
      </c>
    </row>
    <row r="18" ht="15.75" thickTop="1">
      <c r="J18" s="148"/>
    </row>
    <row r="19" spans="1:10" ht="15">
      <c r="A19" s="21" t="s">
        <v>196</v>
      </c>
      <c r="B19" s="21"/>
      <c r="C19" s="21"/>
      <c r="D19" s="21"/>
      <c r="E19" s="21"/>
      <c r="F19" s="21"/>
      <c r="J19" s="148"/>
    </row>
    <row r="20" ht="15">
      <c r="J20" s="148"/>
    </row>
    <row r="21" ht="15">
      <c r="J21" s="148"/>
    </row>
    <row r="22" ht="15">
      <c r="J22" s="148"/>
    </row>
    <row r="23" ht="15">
      <c r="J23" s="148"/>
    </row>
    <row r="24" ht="15">
      <c r="J24" s="148"/>
    </row>
    <row r="25" ht="15">
      <c r="J25" s="148"/>
    </row>
    <row r="26" ht="15">
      <c r="J26" s="148"/>
    </row>
    <row r="27" spans="2:12" ht="18">
      <c r="B27" s="120" t="s">
        <v>186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2:12" ht="15.75">
      <c r="B28" s="134" t="s">
        <v>197</v>
      </c>
      <c r="C28" s="134"/>
      <c r="D28" s="135"/>
      <c r="E28" s="135"/>
      <c r="F28" s="134" t="s">
        <v>214</v>
      </c>
      <c r="G28" s="134"/>
      <c r="H28" s="134"/>
      <c r="I28" s="135"/>
      <c r="J28" s="124" t="s">
        <v>188</v>
      </c>
      <c r="K28" s="124"/>
      <c r="L28" s="124"/>
    </row>
    <row r="29" spans="2:12" ht="19.5" customHeight="1">
      <c r="B29" s="126" t="s">
        <v>3</v>
      </c>
      <c r="C29" s="126" t="s">
        <v>222</v>
      </c>
      <c r="D29" s="126"/>
      <c r="E29" s="126" t="s">
        <v>223</v>
      </c>
      <c r="F29" s="126"/>
      <c r="G29" s="126" t="s">
        <v>224</v>
      </c>
      <c r="H29" s="126"/>
      <c r="I29" s="126" t="s">
        <v>225</v>
      </c>
      <c r="J29" s="126"/>
      <c r="K29" s="126" t="s">
        <v>226</v>
      </c>
      <c r="L29" s="126"/>
    </row>
    <row r="30" spans="2:12" ht="15.75" thickBot="1">
      <c r="B30" s="138"/>
      <c r="C30" s="128" t="s">
        <v>74</v>
      </c>
      <c r="D30" s="128" t="s">
        <v>195</v>
      </c>
      <c r="E30" s="128" t="s">
        <v>74</v>
      </c>
      <c r="F30" s="128" t="s">
        <v>195</v>
      </c>
      <c r="G30" s="128" t="s">
        <v>74</v>
      </c>
      <c r="H30" s="128" t="s">
        <v>195</v>
      </c>
      <c r="I30" s="128" t="s">
        <v>74</v>
      </c>
      <c r="J30" s="128" t="s">
        <v>195</v>
      </c>
      <c r="K30" s="128" t="s">
        <v>74</v>
      </c>
      <c r="L30" s="128" t="s">
        <v>195</v>
      </c>
    </row>
    <row r="31" spans="2:12" ht="21" customHeight="1" thickTop="1">
      <c r="B31" s="144" t="s">
        <v>10</v>
      </c>
      <c r="C31" s="97">
        <v>13</v>
      </c>
      <c r="D31" s="97">
        <v>265</v>
      </c>
      <c r="E31" s="97">
        <v>148</v>
      </c>
      <c r="F31" s="97">
        <v>5256</v>
      </c>
      <c r="G31" s="97">
        <v>30</v>
      </c>
      <c r="H31" s="97">
        <v>3790</v>
      </c>
      <c r="I31" s="97">
        <v>2</v>
      </c>
      <c r="J31" s="97">
        <v>600</v>
      </c>
      <c r="K31" s="97">
        <v>62</v>
      </c>
      <c r="L31" s="97">
        <v>340</v>
      </c>
    </row>
    <row r="32" spans="2:12" ht="18" customHeight="1">
      <c r="B32" s="145" t="s">
        <v>11</v>
      </c>
      <c r="C32" s="98">
        <v>17</v>
      </c>
      <c r="D32" s="98">
        <v>165</v>
      </c>
      <c r="E32" s="98">
        <v>350</v>
      </c>
      <c r="F32" s="98">
        <v>19424</v>
      </c>
      <c r="G32" s="98">
        <v>70</v>
      </c>
      <c r="H32" s="98">
        <v>9375</v>
      </c>
      <c r="I32" s="98">
        <v>23</v>
      </c>
      <c r="J32" s="98">
        <v>3030</v>
      </c>
      <c r="K32" s="98">
        <v>267</v>
      </c>
      <c r="L32" s="98">
        <v>917</v>
      </c>
    </row>
    <row r="33" spans="2:12" ht="18" customHeight="1">
      <c r="B33" s="144" t="s">
        <v>13</v>
      </c>
      <c r="C33" s="97">
        <v>35</v>
      </c>
      <c r="D33" s="97">
        <v>2400</v>
      </c>
      <c r="E33" s="97">
        <v>3615</v>
      </c>
      <c r="F33" s="97">
        <v>205993</v>
      </c>
      <c r="G33" s="97">
        <v>99</v>
      </c>
      <c r="H33" s="97">
        <v>14665</v>
      </c>
      <c r="I33" s="97">
        <v>29</v>
      </c>
      <c r="J33" s="97">
        <v>4290</v>
      </c>
      <c r="K33" s="97">
        <v>353</v>
      </c>
      <c r="L33" s="97">
        <v>1497</v>
      </c>
    </row>
    <row r="34" spans="2:12" ht="18" customHeight="1">
      <c r="B34" s="145" t="s">
        <v>14</v>
      </c>
      <c r="C34" s="98">
        <v>100</v>
      </c>
      <c r="D34" s="98">
        <v>2950</v>
      </c>
      <c r="E34" s="98">
        <v>862</v>
      </c>
      <c r="F34" s="98">
        <v>17523</v>
      </c>
      <c r="G34" s="98">
        <v>173</v>
      </c>
      <c r="H34" s="98">
        <v>38510</v>
      </c>
      <c r="I34" s="98">
        <v>1021</v>
      </c>
      <c r="J34" s="98">
        <v>236475</v>
      </c>
      <c r="K34" s="98">
        <v>781</v>
      </c>
      <c r="L34" s="98">
        <v>4365</v>
      </c>
    </row>
    <row r="35" spans="2:12" ht="18" customHeight="1">
      <c r="B35" s="144" t="s">
        <v>15</v>
      </c>
      <c r="C35" s="97">
        <v>0</v>
      </c>
      <c r="D35" s="97">
        <v>0</v>
      </c>
      <c r="E35" s="97">
        <v>777</v>
      </c>
      <c r="F35" s="97">
        <v>35400</v>
      </c>
      <c r="G35" s="97">
        <v>41</v>
      </c>
      <c r="H35" s="97">
        <v>6675</v>
      </c>
      <c r="I35" s="97">
        <v>41</v>
      </c>
      <c r="J35" s="97">
        <v>6215</v>
      </c>
      <c r="K35" s="97">
        <v>117</v>
      </c>
      <c r="L35" s="97">
        <v>834</v>
      </c>
    </row>
    <row r="36" spans="2:12" ht="18" customHeight="1">
      <c r="B36" s="145" t="s">
        <v>16</v>
      </c>
      <c r="C36" s="98">
        <v>124</v>
      </c>
      <c r="D36" s="98">
        <v>2850</v>
      </c>
      <c r="E36" s="98">
        <v>323</v>
      </c>
      <c r="F36" s="98">
        <v>14390</v>
      </c>
      <c r="G36" s="98">
        <v>3021</v>
      </c>
      <c r="H36" s="98">
        <v>81300</v>
      </c>
      <c r="I36" s="98">
        <v>18550</v>
      </c>
      <c r="J36" s="98">
        <v>931900</v>
      </c>
      <c r="K36" s="98">
        <v>412</v>
      </c>
      <c r="L36" s="98">
        <v>2060</v>
      </c>
    </row>
    <row r="37" spans="2:12" ht="18" customHeight="1">
      <c r="B37" s="144" t="s">
        <v>184</v>
      </c>
      <c r="C37" s="97">
        <v>185</v>
      </c>
      <c r="D37" s="97">
        <v>5991</v>
      </c>
      <c r="E37" s="97">
        <v>11660</v>
      </c>
      <c r="F37" s="97">
        <v>1064270</v>
      </c>
      <c r="G37" s="97">
        <v>65</v>
      </c>
      <c r="H37" s="97">
        <v>19200</v>
      </c>
      <c r="I37" s="97">
        <v>100</v>
      </c>
      <c r="J37" s="97">
        <v>15780</v>
      </c>
      <c r="K37" s="97">
        <v>327</v>
      </c>
      <c r="L37" s="97">
        <v>1828</v>
      </c>
    </row>
    <row r="38" spans="2:12" ht="18" customHeight="1">
      <c r="B38" s="145" t="s">
        <v>185</v>
      </c>
      <c r="C38" s="98">
        <v>18</v>
      </c>
      <c r="D38" s="98">
        <v>90</v>
      </c>
      <c r="E38" s="98">
        <v>220</v>
      </c>
      <c r="F38" s="98">
        <v>8750</v>
      </c>
      <c r="G38" s="98">
        <v>50</v>
      </c>
      <c r="H38" s="98">
        <v>9080</v>
      </c>
      <c r="I38" s="98">
        <v>97</v>
      </c>
      <c r="J38" s="98">
        <v>14080</v>
      </c>
      <c r="K38" s="98">
        <v>284</v>
      </c>
      <c r="L38" s="98">
        <v>1362</v>
      </c>
    </row>
    <row r="39" spans="2:12" ht="18" customHeight="1">
      <c r="B39" s="144" t="s">
        <v>19</v>
      </c>
      <c r="C39" s="97">
        <v>49</v>
      </c>
      <c r="D39" s="97">
        <v>779</v>
      </c>
      <c r="E39" s="97">
        <v>958</v>
      </c>
      <c r="F39" s="97">
        <v>43642</v>
      </c>
      <c r="G39" s="97">
        <v>56</v>
      </c>
      <c r="H39" s="97">
        <v>9115</v>
      </c>
      <c r="I39" s="97">
        <v>70</v>
      </c>
      <c r="J39" s="97">
        <v>8660</v>
      </c>
      <c r="K39" s="97">
        <v>512</v>
      </c>
      <c r="L39" s="97">
        <v>3541</v>
      </c>
    </row>
    <row r="40" spans="2:12" ht="18" customHeight="1">
      <c r="B40" s="145" t="s">
        <v>20</v>
      </c>
      <c r="C40" s="98">
        <v>0</v>
      </c>
      <c r="D40" s="98">
        <v>0</v>
      </c>
      <c r="E40" s="98">
        <v>64</v>
      </c>
      <c r="F40" s="98">
        <v>1150</v>
      </c>
      <c r="G40" s="98">
        <v>2</v>
      </c>
      <c r="H40" s="98">
        <v>300</v>
      </c>
      <c r="I40" s="98">
        <v>50</v>
      </c>
      <c r="J40" s="98">
        <v>3540</v>
      </c>
      <c r="K40" s="98">
        <v>94</v>
      </c>
      <c r="L40" s="98">
        <v>470</v>
      </c>
    </row>
    <row r="41" spans="2:12" ht="18" customHeight="1">
      <c r="B41" s="144" t="s">
        <v>21</v>
      </c>
      <c r="C41" s="97">
        <v>1</v>
      </c>
      <c r="D41" s="97">
        <v>15</v>
      </c>
      <c r="E41" s="97">
        <v>4</v>
      </c>
      <c r="F41" s="97">
        <v>32</v>
      </c>
      <c r="G41" s="97">
        <v>0</v>
      </c>
      <c r="H41" s="97">
        <v>0</v>
      </c>
      <c r="I41" s="97">
        <v>1</v>
      </c>
      <c r="J41" s="97">
        <v>120</v>
      </c>
      <c r="K41" s="97">
        <v>8</v>
      </c>
      <c r="L41" s="97">
        <v>40</v>
      </c>
    </row>
    <row r="42" spans="2:12" ht="18" customHeight="1" thickBot="1">
      <c r="B42" s="145" t="s">
        <v>22</v>
      </c>
      <c r="C42" s="98">
        <v>19</v>
      </c>
      <c r="D42" s="98">
        <v>2280</v>
      </c>
      <c r="E42" s="98">
        <v>1479</v>
      </c>
      <c r="F42" s="98">
        <v>102399</v>
      </c>
      <c r="G42" s="98">
        <v>45</v>
      </c>
      <c r="H42" s="98">
        <v>10710</v>
      </c>
      <c r="I42" s="98">
        <v>3732</v>
      </c>
      <c r="J42" s="98">
        <v>831235</v>
      </c>
      <c r="K42" s="98">
        <v>4154</v>
      </c>
      <c r="L42" s="98">
        <v>29809</v>
      </c>
    </row>
    <row r="43" spans="2:12" ht="18" customHeight="1" thickBot="1">
      <c r="B43" s="37" t="s">
        <v>23</v>
      </c>
      <c r="C43" s="132">
        <f aca="true" t="shared" si="2" ref="C43:L43">SUM(C31:C42)</f>
        <v>561</v>
      </c>
      <c r="D43" s="132">
        <f t="shared" si="2"/>
        <v>17785</v>
      </c>
      <c r="E43" s="132">
        <f t="shared" si="2"/>
        <v>20460</v>
      </c>
      <c r="F43" s="132">
        <f t="shared" si="2"/>
        <v>1518229</v>
      </c>
      <c r="G43" s="132">
        <f t="shared" si="2"/>
        <v>3652</v>
      </c>
      <c r="H43" s="132">
        <f t="shared" si="2"/>
        <v>202720</v>
      </c>
      <c r="I43" s="132">
        <f t="shared" si="2"/>
        <v>23716</v>
      </c>
      <c r="J43" s="132">
        <f t="shared" si="2"/>
        <v>2055925</v>
      </c>
      <c r="K43" s="132">
        <f t="shared" si="2"/>
        <v>7371</v>
      </c>
      <c r="L43" s="132">
        <f t="shared" si="2"/>
        <v>47063</v>
      </c>
    </row>
    <row r="44" ht="18" customHeight="1" thickTop="1"/>
    <row r="45" spans="2:10" ht="15">
      <c r="B45" s="21" t="s">
        <v>196</v>
      </c>
      <c r="C45" s="21"/>
      <c r="D45" s="21"/>
      <c r="E45" s="21"/>
      <c r="F45" s="21"/>
      <c r="G45" s="21"/>
      <c r="J45" s="148"/>
    </row>
    <row r="46" ht="15">
      <c r="J46" s="148"/>
    </row>
    <row r="47" ht="15">
      <c r="J47" s="148"/>
    </row>
    <row r="48" ht="15">
      <c r="J48" s="148"/>
    </row>
    <row r="49" ht="15">
      <c r="J49" s="148"/>
    </row>
    <row r="50" ht="15">
      <c r="J50" s="148"/>
    </row>
    <row r="51" ht="15">
      <c r="J51" s="148"/>
    </row>
    <row r="52" ht="15">
      <c r="J52" s="148"/>
    </row>
    <row r="53" spans="2:11" ht="18">
      <c r="B53" s="120" t="s">
        <v>186</v>
      </c>
      <c r="C53" s="120"/>
      <c r="D53" s="120"/>
      <c r="E53" s="120"/>
      <c r="F53" s="120"/>
      <c r="G53" s="120"/>
      <c r="H53" s="120"/>
      <c r="I53" s="120"/>
      <c r="J53" s="120"/>
      <c r="K53" s="149"/>
    </row>
    <row r="54" spans="2:11" ht="18.75" customHeight="1">
      <c r="B54" s="121" t="s">
        <v>197</v>
      </c>
      <c r="C54" s="121"/>
      <c r="D54" s="122"/>
      <c r="E54" s="134" t="s">
        <v>214</v>
      </c>
      <c r="F54" s="134"/>
      <c r="G54" s="134"/>
      <c r="H54" s="122"/>
      <c r="I54" s="124" t="s">
        <v>188</v>
      </c>
      <c r="J54" s="124"/>
      <c r="K54" s="124"/>
    </row>
    <row r="55" spans="2:11" ht="15">
      <c r="B55" s="126" t="s">
        <v>227</v>
      </c>
      <c r="C55" s="126" t="s">
        <v>228</v>
      </c>
      <c r="D55" s="126"/>
      <c r="E55" s="126" t="s">
        <v>229</v>
      </c>
      <c r="F55" s="126"/>
      <c r="G55" s="126" t="s">
        <v>230</v>
      </c>
      <c r="H55" s="126"/>
      <c r="I55" s="126" t="s">
        <v>231</v>
      </c>
      <c r="J55" s="126"/>
      <c r="K55" s="136" t="s">
        <v>175</v>
      </c>
    </row>
    <row r="56" spans="2:11" ht="15.75" thickBot="1">
      <c r="B56" s="138"/>
      <c r="C56" s="128" t="s">
        <v>74</v>
      </c>
      <c r="D56" s="128" t="s">
        <v>195</v>
      </c>
      <c r="E56" s="128" t="s">
        <v>74</v>
      </c>
      <c r="F56" s="128" t="s">
        <v>195</v>
      </c>
      <c r="G56" s="128" t="s">
        <v>74</v>
      </c>
      <c r="H56" s="128" t="s">
        <v>195</v>
      </c>
      <c r="I56" s="128" t="s">
        <v>74</v>
      </c>
      <c r="J56" s="128" t="s">
        <v>195</v>
      </c>
      <c r="K56" s="150" t="s">
        <v>232</v>
      </c>
    </row>
    <row r="57" spans="2:11" ht="18" customHeight="1" thickTop="1">
      <c r="B57" s="144" t="s">
        <v>10</v>
      </c>
      <c r="C57" s="97">
        <v>41</v>
      </c>
      <c r="D57" s="97">
        <v>1460</v>
      </c>
      <c r="E57" s="97">
        <v>40</v>
      </c>
      <c r="F57" s="97">
        <v>3045</v>
      </c>
      <c r="G57" s="97">
        <v>0</v>
      </c>
      <c r="H57" s="97">
        <v>0</v>
      </c>
      <c r="I57" s="97">
        <v>208</v>
      </c>
      <c r="J57" s="97">
        <v>2280</v>
      </c>
      <c r="K57" s="97">
        <v>524084</v>
      </c>
    </row>
    <row r="58" spans="2:11" ht="18" customHeight="1">
      <c r="B58" s="145" t="s">
        <v>11</v>
      </c>
      <c r="C58" s="98">
        <v>110</v>
      </c>
      <c r="D58" s="98">
        <v>4425</v>
      </c>
      <c r="E58" s="98">
        <v>77</v>
      </c>
      <c r="F58" s="98">
        <v>5155</v>
      </c>
      <c r="G58" s="98">
        <v>0</v>
      </c>
      <c r="H58" s="98">
        <v>0</v>
      </c>
      <c r="I58" s="98">
        <v>250</v>
      </c>
      <c r="J58" s="98">
        <v>919</v>
      </c>
      <c r="K58" s="98">
        <v>910600</v>
      </c>
    </row>
    <row r="59" spans="2:11" ht="18" customHeight="1">
      <c r="B59" s="144" t="s">
        <v>13</v>
      </c>
      <c r="C59" s="97">
        <v>279</v>
      </c>
      <c r="D59" s="97">
        <v>12715</v>
      </c>
      <c r="E59" s="97">
        <v>216</v>
      </c>
      <c r="F59" s="97">
        <v>14145</v>
      </c>
      <c r="G59" s="97">
        <v>0</v>
      </c>
      <c r="H59" s="97">
        <v>0</v>
      </c>
      <c r="I59" s="97">
        <v>2747</v>
      </c>
      <c r="J59" s="97">
        <v>20745</v>
      </c>
      <c r="K59" s="97">
        <v>827467</v>
      </c>
    </row>
    <row r="60" spans="2:11" ht="18" customHeight="1">
      <c r="B60" s="145" t="s">
        <v>14</v>
      </c>
      <c r="C60" s="98">
        <v>508</v>
      </c>
      <c r="D60" s="98">
        <v>21314</v>
      </c>
      <c r="E60" s="98">
        <v>360</v>
      </c>
      <c r="F60" s="98">
        <v>22987</v>
      </c>
      <c r="G60" s="98">
        <v>0</v>
      </c>
      <c r="H60" s="98">
        <v>0</v>
      </c>
      <c r="I60" s="98">
        <v>1121</v>
      </c>
      <c r="J60" s="98">
        <v>7704</v>
      </c>
      <c r="K60" s="98">
        <v>111668</v>
      </c>
    </row>
    <row r="61" spans="2:11" ht="18" customHeight="1">
      <c r="B61" s="144" t="s">
        <v>15</v>
      </c>
      <c r="C61" s="97">
        <v>138</v>
      </c>
      <c r="D61" s="97">
        <v>8435</v>
      </c>
      <c r="E61" s="97">
        <v>84</v>
      </c>
      <c r="F61" s="97">
        <v>6310</v>
      </c>
      <c r="G61" s="97">
        <v>0</v>
      </c>
      <c r="H61" s="97">
        <v>0</v>
      </c>
      <c r="I61" s="97">
        <v>158</v>
      </c>
      <c r="J61" s="97">
        <v>1089</v>
      </c>
      <c r="K61" s="97">
        <v>208175</v>
      </c>
    </row>
    <row r="62" spans="2:11" ht="18" customHeight="1">
      <c r="B62" s="145" t="s">
        <v>16</v>
      </c>
      <c r="C62" s="98">
        <v>174</v>
      </c>
      <c r="D62" s="98">
        <v>6910</v>
      </c>
      <c r="E62" s="98">
        <v>68</v>
      </c>
      <c r="F62" s="98">
        <v>3900</v>
      </c>
      <c r="G62" s="98">
        <v>0</v>
      </c>
      <c r="H62" s="98">
        <v>0</v>
      </c>
      <c r="I62" s="98">
        <v>150</v>
      </c>
      <c r="J62" s="98">
        <v>780</v>
      </c>
      <c r="K62" s="98">
        <v>90090</v>
      </c>
    </row>
    <row r="63" spans="2:11" ht="18" customHeight="1">
      <c r="B63" s="144" t="s">
        <v>184</v>
      </c>
      <c r="C63" s="97">
        <v>230</v>
      </c>
      <c r="D63" s="97">
        <v>9636</v>
      </c>
      <c r="E63" s="97">
        <v>136</v>
      </c>
      <c r="F63" s="97">
        <v>9000</v>
      </c>
      <c r="G63" s="97">
        <v>0</v>
      </c>
      <c r="H63" s="97">
        <v>0</v>
      </c>
      <c r="I63" s="97">
        <v>14602</v>
      </c>
      <c r="J63" s="97">
        <v>141010</v>
      </c>
      <c r="K63" s="97">
        <v>9557920</v>
      </c>
    </row>
    <row r="64" spans="2:11" ht="18" customHeight="1">
      <c r="B64" s="145" t="s">
        <v>185</v>
      </c>
      <c r="C64" s="98">
        <v>189</v>
      </c>
      <c r="D64" s="98">
        <v>4075</v>
      </c>
      <c r="E64" s="98">
        <v>82</v>
      </c>
      <c r="F64" s="98">
        <v>8065</v>
      </c>
      <c r="G64" s="98">
        <v>0</v>
      </c>
      <c r="H64" s="98">
        <v>0</v>
      </c>
      <c r="I64" s="98">
        <v>260</v>
      </c>
      <c r="J64" s="98">
        <v>6230</v>
      </c>
      <c r="K64" s="98">
        <v>412000</v>
      </c>
    </row>
    <row r="65" spans="2:11" ht="18" customHeight="1">
      <c r="B65" s="144" t="s">
        <v>19</v>
      </c>
      <c r="C65" s="97">
        <v>273</v>
      </c>
      <c r="D65" s="97">
        <v>5820</v>
      </c>
      <c r="E65" s="97">
        <v>82</v>
      </c>
      <c r="F65" s="97">
        <v>6430</v>
      </c>
      <c r="G65" s="97">
        <v>0</v>
      </c>
      <c r="H65" s="97">
        <v>0</v>
      </c>
      <c r="I65" s="97">
        <v>181</v>
      </c>
      <c r="J65" s="97">
        <v>1874</v>
      </c>
      <c r="K65" s="97">
        <v>453900</v>
      </c>
    </row>
    <row r="66" spans="2:11" ht="18" customHeight="1">
      <c r="B66" s="145" t="s">
        <v>20</v>
      </c>
      <c r="C66" s="98">
        <v>41</v>
      </c>
      <c r="D66" s="98">
        <v>2205</v>
      </c>
      <c r="E66" s="98">
        <v>39</v>
      </c>
      <c r="F66" s="98">
        <v>4440</v>
      </c>
      <c r="G66" s="98">
        <v>4</v>
      </c>
      <c r="H66" s="98">
        <v>400</v>
      </c>
      <c r="I66" s="98">
        <v>3060</v>
      </c>
      <c r="J66" s="98">
        <v>6100</v>
      </c>
      <c r="K66" s="98">
        <v>755500</v>
      </c>
    </row>
    <row r="67" spans="2:11" ht="18" customHeight="1">
      <c r="B67" s="144" t="s">
        <v>21</v>
      </c>
      <c r="C67" s="97">
        <v>1</v>
      </c>
      <c r="D67" s="97">
        <v>30</v>
      </c>
      <c r="E67" s="97">
        <v>1</v>
      </c>
      <c r="F67" s="97">
        <v>50</v>
      </c>
      <c r="G67" s="97">
        <v>0</v>
      </c>
      <c r="H67" s="97">
        <v>0</v>
      </c>
      <c r="I67" s="97">
        <v>6</v>
      </c>
      <c r="J67" s="97">
        <v>30</v>
      </c>
      <c r="K67" s="97">
        <v>250</v>
      </c>
    </row>
    <row r="68" spans="2:11" ht="18" customHeight="1" thickBot="1">
      <c r="B68" s="145" t="s">
        <v>22</v>
      </c>
      <c r="C68" s="98">
        <v>2774</v>
      </c>
      <c r="D68" s="98">
        <v>130802</v>
      </c>
      <c r="E68" s="98">
        <v>1718</v>
      </c>
      <c r="F68" s="98">
        <v>131799</v>
      </c>
      <c r="G68" s="98">
        <v>0</v>
      </c>
      <c r="H68" s="98">
        <v>0</v>
      </c>
      <c r="I68" s="98">
        <v>87</v>
      </c>
      <c r="J68" s="98">
        <v>1670</v>
      </c>
      <c r="K68" s="98">
        <v>8329828</v>
      </c>
    </row>
    <row r="69" spans="2:11" ht="18" customHeight="1" thickBot="1">
      <c r="B69" s="37" t="s">
        <v>23</v>
      </c>
      <c r="C69" s="132">
        <f>SUM(C57:C68)</f>
        <v>4758</v>
      </c>
      <c r="D69" s="132">
        <f aca="true" t="shared" si="3" ref="D69:K69">SUM(D57:D68)</f>
        <v>207827</v>
      </c>
      <c r="E69" s="132">
        <f t="shared" si="3"/>
        <v>2903</v>
      </c>
      <c r="F69" s="132">
        <f t="shared" si="3"/>
        <v>215326</v>
      </c>
      <c r="G69" s="132">
        <f t="shared" si="3"/>
        <v>4</v>
      </c>
      <c r="H69" s="132">
        <f t="shared" si="3"/>
        <v>400</v>
      </c>
      <c r="I69" s="132">
        <f t="shared" si="3"/>
        <v>22830</v>
      </c>
      <c r="J69" s="132">
        <f t="shared" si="3"/>
        <v>190431</v>
      </c>
      <c r="K69" s="132">
        <f t="shared" si="3"/>
        <v>22181482</v>
      </c>
    </row>
    <row r="70" ht="15.75" thickTop="1">
      <c r="J70" s="148"/>
    </row>
    <row r="71" spans="2:10" ht="15">
      <c r="B71" s="21" t="s">
        <v>196</v>
      </c>
      <c r="C71" s="21"/>
      <c r="D71" s="21"/>
      <c r="E71" s="21"/>
      <c r="F71" s="21"/>
      <c r="G71" s="21"/>
      <c r="J71" s="148"/>
    </row>
    <row r="72" ht="15">
      <c r="J72" s="148"/>
    </row>
    <row r="73" ht="15">
      <c r="J73" s="148"/>
    </row>
    <row r="74" ht="15">
      <c r="J74" s="148"/>
    </row>
    <row r="75" ht="15">
      <c r="J75" s="148"/>
    </row>
    <row r="76" ht="15">
      <c r="J76" s="148"/>
    </row>
    <row r="77" ht="15">
      <c r="J77" s="148"/>
    </row>
    <row r="78" ht="24.75" customHeight="1">
      <c r="J78" s="148"/>
    </row>
    <row r="79" spans="1:12" ht="20.25" customHeight="1">
      <c r="A79" s="120" t="s">
        <v>186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</row>
    <row r="80" spans="1:12" ht="15.75" customHeight="1">
      <c r="A80" s="134" t="s">
        <v>197</v>
      </c>
      <c r="B80" s="134"/>
      <c r="C80" s="122"/>
      <c r="D80" s="134" t="s">
        <v>214</v>
      </c>
      <c r="E80" s="134"/>
      <c r="F80" s="134"/>
      <c r="G80" s="134"/>
      <c r="H80" s="134"/>
      <c r="I80" s="124" t="s">
        <v>215</v>
      </c>
      <c r="J80" s="124"/>
      <c r="K80" s="124"/>
      <c r="L80" s="124"/>
    </row>
    <row r="81" spans="1:12" ht="60">
      <c r="A81" s="126" t="s">
        <v>233</v>
      </c>
      <c r="B81" s="126" t="s">
        <v>234</v>
      </c>
      <c r="C81" s="126"/>
      <c r="D81" s="126" t="s">
        <v>235</v>
      </c>
      <c r="E81" s="126"/>
      <c r="F81" s="126" t="s">
        <v>236</v>
      </c>
      <c r="G81" s="126"/>
      <c r="H81" s="126" t="s">
        <v>237</v>
      </c>
      <c r="I81" s="126"/>
      <c r="J81" s="126" t="s">
        <v>23</v>
      </c>
      <c r="K81" s="126"/>
      <c r="L81" s="136" t="s">
        <v>238</v>
      </c>
    </row>
    <row r="82" spans="1:12" ht="15.75" thickBot="1">
      <c r="A82" s="138"/>
      <c r="B82" s="128" t="s">
        <v>74</v>
      </c>
      <c r="C82" s="128" t="s">
        <v>195</v>
      </c>
      <c r="D82" s="128" t="s">
        <v>74</v>
      </c>
      <c r="E82" s="128" t="s">
        <v>195</v>
      </c>
      <c r="F82" s="128" t="s">
        <v>74</v>
      </c>
      <c r="G82" s="128" t="s">
        <v>195</v>
      </c>
      <c r="H82" s="128" t="s">
        <v>74</v>
      </c>
      <c r="I82" s="128" t="s">
        <v>195</v>
      </c>
      <c r="J82" s="151" t="s">
        <v>74</v>
      </c>
      <c r="K82" s="151" t="s">
        <v>195</v>
      </c>
      <c r="L82" s="150" t="s">
        <v>232</v>
      </c>
    </row>
    <row r="83" spans="1:12" ht="15.75" thickTop="1">
      <c r="A83" s="144" t="s">
        <v>10</v>
      </c>
      <c r="B83" s="97">
        <v>44</v>
      </c>
      <c r="C83" s="97">
        <v>1515</v>
      </c>
      <c r="D83" s="97">
        <v>8</v>
      </c>
      <c r="E83" s="97">
        <v>570</v>
      </c>
      <c r="F83" s="97">
        <v>5</v>
      </c>
      <c r="G83" s="97">
        <v>200</v>
      </c>
      <c r="H83" s="97">
        <v>0</v>
      </c>
      <c r="I83" s="97">
        <v>0</v>
      </c>
      <c r="J83" s="97">
        <f>C39+E39+G39+I39+K39+C65+E65+G65+I65+B83+D83+F83+H83</f>
        <v>2238</v>
      </c>
      <c r="K83" s="97">
        <f>D39+F39+H39+J39+L39+D65+F65+H65+J65+K65+C83+E83+G83+I83</f>
        <v>536046</v>
      </c>
      <c r="L83" s="97">
        <f>M13+K83</f>
        <v>2406796</v>
      </c>
    </row>
    <row r="84" spans="1:12" ht="15">
      <c r="A84" s="145" t="s">
        <v>11</v>
      </c>
      <c r="B84" s="98">
        <v>52</v>
      </c>
      <c r="C84" s="98">
        <v>1325</v>
      </c>
      <c r="D84" s="98">
        <v>9</v>
      </c>
      <c r="E84" s="98">
        <v>980</v>
      </c>
      <c r="F84" s="98">
        <v>0</v>
      </c>
      <c r="G84" s="98">
        <v>0</v>
      </c>
      <c r="H84" s="98">
        <v>0</v>
      </c>
      <c r="I84" s="98">
        <v>0</v>
      </c>
      <c r="J84" s="98">
        <f>C35+E35+G35+I35+K35+C61+E61+G61+I61+B84+D84+F84+H84</f>
        <v>1417</v>
      </c>
      <c r="K84" s="98">
        <f>D35+F35+H35+J35+L35+D61+F61+H61+J61+K61+C84+E84+G84+I84</f>
        <v>275438</v>
      </c>
      <c r="L84" s="98">
        <f>M9+K84</f>
        <v>1579248</v>
      </c>
    </row>
    <row r="85" spans="1:12" ht="15">
      <c r="A85" s="144" t="s">
        <v>13</v>
      </c>
      <c r="B85" s="97">
        <v>270</v>
      </c>
      <c r="C85" s="97">
        <v>9391</v>
      </c>
      <c r="D85" s="97">
        <v>16</v>
      </c>
      <c r="E85" s="97">
        <v>2330</v>
      </c>
      <c r="F85" s="97">
        <v>9</v>
      </c>
      <c r="G85" s="97">
        <v>720</v>
      </c>
      <c r="H85" s="97">
        <v>0</v>
      </c>
      <c r="I85" s="97">
        <v>0</v>
      </c>
      <c r="J85" s="97">
        <f>C34+E34+G34+I34+K34+C60+E60+G60+I60+B85+D85+F85+H85</f>
        <v>5221</v>
      </c>
      <c r="K85" s="97">
        <f>D34+F34+H34+J34+L34+D60+F60+H60+J60+K60+C85+E85+G85+I85</f>
        <v>475937</v>
      </c>
      <c r="L85" s="97">
        <f>M8+K85</f>
        <v>4014473</v>
      </c>
    </row>
    <row r="86" spans="1:12" ht="15">
      <c r="A86" s="145" t="s">
        <v>14</v>
      </c>
      <c r="B86" s="98">
        <v>440</v>
      </c>
      <c r="C86" s="98">
        <v>14900</v>
      </c>
      <c r="D86" s="98">
        <v>64</v>
      </c>
      <c r="E86" s="98">
        <v>6870</v>
      </c>
      <c r="F86" s="98">
        <v>8</v>
      </c>
      <c r="G86" s="98">
        <v>980</v>
      </c>
      <c r="H86" s="98">
        <v>0</v>
      </c>
      <c r="I86" s="98">
        <v>0</v>
      </c>
      <c r="J86" s="98">
        <f>C33+E33+G33+I33+K33+C59+E59+G59+I59+B86+D86+F86+H86</f>
        <v>7885</v>
      </c>
      <c r="K86" s="98">
        <f>D33+F33+H33+J33+L33+D59+F59+H59+J59+K59+C86+E86+G86+I86</f>
        <v>1126667</v>
      </c>
      <c r="L86" s="98">
        <f>M7+K86</f>
        <v>18787532</v>
      </c>
    </row>
    <row r="87" spans="1:12" ht="15">
      <c r="A87" s="144" t="s">
        <v>15</v>
      </c>
      <c r="B87" s="97">
        <v>74</v>
      </c>
      <c r="C87" s="97">
        <v>3060</v>
      </c>
      <c r="D87" s="97">
        <v>2</v>
      </c>
      <c r="E87" s="97">
        <v>100</v>
      </c>
      <c r="F87" s="97">
        <v>0</v>
      </c>
      <c r="G87" s="97">
        <v>0</v>
      </c>
      <c r="H87" s="97">
        <v>0</v>
      </c>
      <c r="I87" s="97">
        <v>0</v>
      </c>
      <c r="J87" s="97">
        <f>C38+E38+G38+I38+K38+C64+E64+G64+I64+B87+D87+F87+H87</f>
        <v>1276</v>
      </c>
      <c r="K87" s="97">
        <f>D38+F38+H38+J38+L38+D64+F64+H64+J64+K64+C87+E87+G87+I87</f>
        <v>466892</v>
      </c>
      <c r="L87" s="97">
        <f>M12+K87</f>
        <v>1519624</v>
      </c>
    </row>
    <row r="88" spans="1:12" ht="15">
      <c r="A88" s="145" t="s">
        <v>16</v>
      </c>
      <c r="B88" s="98">
        <v>82</v>
      </c>
      <c r="C88" s="98">
        <v>1621</v>
      </c>
      <c r="D88" s="98">
        <v>15</v>
      </c>
      <c r="E88" s="98">
        <v>1885</v>
      </c>
      <c r="F88" s="98">
        <v>0</v>
      </c>
      <c r="G88" s="98">
        <v>0</v>
      </c>
      <c r="H88" s="98">
        <v>0</v>
      </c>
      <c r="I88" s="98">
        <v>0</v>
      </c>
      <c r="J88" s="98">
        <f>C42+E42+G42+I42+K42+C68+E68+G68+I68+B88+D88+F88+H88</f>
        <v>14105</v>
      </c>
      <c r="K88" s="98">
        <f>D42+F42+H42+J42+L42+D68+F68+H68+J68+K68+C88+E88+G88+I88</f>
        <v>9574038</v>
      </c>
      <c r="L88" s="98">
        <f>M16+K88</f>
        <v>19387451</v>
      </c>
    </row>
    <row r="89" spans="1:12" ht="15">
      <c r="A89" s="144" t="s">
        <v>184</v>
      </c>
      <c r="B89" s="97">
        <v>256</v>
      </c>
      <c r="C89" s="97">
        <v>8379</v>
      </c>
      <c r="D89" s="97">
        <v>67</v>
      </c>
      <c r="E89" s="97">
        <v>7330</v>
      </c>
      <c r="F89" s="97">
        <v>32</v>
      </c>
      <c r="G89" s="97">
        <v>2805</v>
      </c>
      <c r="H89" s="97">
        <v>0</v>
      </c>
      <c r="I89" s="97">
        <v>0</v>
      </c>
      <c r="J89" s="97">
        <f>C41+E41+G41+I41+K41+C67+E67+G67+I67+B89+D89+F89+H89</f>
        <v>377</v>
      </c>
      <c r="K89" s="97">
        <f>D41+F41+H41+J41+L41+D67+F67+H67+J67+K67+C89+E89+G89+I89</f>
        <v>19081</v>
      </c>
      <c r="L89" s="97">
        <f>M15+K89</f>
        <v>494841</v>
      </c>
    </row>
    <row r="90" spans="1:12" ht="15">
      <c r="A90" s="145" t="s">
        <v>185</v>
      </c>
      <c r="B90" s="98">
        <v>46</v>
      </c>
      <c r="C90" s="98">
        <v>925</v>
      </c>
      <c r="D90" s="98">
        <v>5</v>
      </c>
      <c r="E90" s="98">
        <v>450</v>
      </c>
      <c r="F90" s="98">
        <v>0</v>
      </c>
      <c r="G90" s="98">
        <v>0</v>
      </c>
      <c r="H90" s="98">
        <v>0</v>
      </c>
      <c r="I90" s="98">
        <v>0</v>
      </c>
      <c r="J90" s="98">
        <f>C37+E37+G37+I37+K37+C63+E63+G63+I63+B90+D90+F90+H90</f>
        <v>27356</v>
      </c>
      <c r="K90" s="98">
        <f>D37+F37+H37+J37+L37+D63+F63+H63+J63+K63+C90+E90+G90+I90</f>
        <v>10826010</v>
      </c>
      <c r="L90" s="98">
        <f>M11+K90</f>
        <v>33760647</v>
      </c>
    </row>
    <row r="91" spans="1:12" ht="15">
      <c r="A91" s="144" t="s">
        <v>19</v>
      </c>
      <c r="B91" s="97">
        <v>80</v>
      </c>
      <c r="C91" s="97">
        <v>2305</v>
      </c>
      <c r="D91" s="97">
        <v>28</v>
      </c>
      <c r="E91" s="97">
        <v>2910</v>
      </c>
      <c r="F91" s="97">
        <v>2</v>
      </c>
      <c r="G91" s="97">
        <v>125</v>
      </c>
      <c r="H91" s="97">
        <v>0</v>
      </c>
      <c r="I91" s="97">
        <v>0</v>
      </c>
      <c r="J91" s="97">
        <f>C32+E32+G32+I32+K32+C58+E58+G58+I58+B91+D91+F91+H91</f>
        <v>1274</v>
      </c>
      <c r="K91" s="97">
        <f>D32+F32+H32+J32+L32+D58+F58+H58+J58+K58+C91+E91+G91+I91</f>
        <v>959350</v>
      </c>
      <c r="L91" s="97">
        <f>M6+K91</f>
        <v>2779730</v>
      </c>
    </row>
    <row r="92" spans="1:12" ht="15">
      <c r="A92" s="145" t="s">
        <v>20</v>
      </c>
      <c r="B92" s="98">
        <v>35</v>
      </c>
      <c r="C92" s="98">
        <v>2450</v>
      </c>
      <c r="D92" s="98">
        <v>3</v>
      </c>
      <c r="E92" s="98">
        <v>210</v>
      </c>
      <c r="F92" s="98">
        <v>15</v>
      </c>
      <c r="G92" s="98">
        <v>375</v>
      </c>
      <c r="H92" s="98">
        <v>4</v>
      </c>
      <c r="I92" s="98">
        <v>400</v>
      </c>
      <c r="J92" s="98">
        <f>C36+E36+G36+I36+K36+C62+E62+G62+I62+B92+D92+F92+H92</f>
        <v>22879</v>
      </c>
      <c r="K92" s="98">
        <f>D36+F36+H36+J36+L36+D62+F62+H62+J62+K62+C92+E92+G92+I92</f>
        <v>1137615</v>
      </c>
      <c r="L92" s="98">
        <f>M10+K92</f>
        <v>2914482</v>
      </c>
    </row>
    <row r="93" spans="1:12" ht="15">
      <c r="A93" s="144" t="s">
        <v>21</v>
      </c>
      <c r="B93" s="97">
        <v>3</v>
      </c>
      <c r="C93" s="97">
        <v>60</v>
      </c>
      <c r="D93" s="97">
        <v>1</v>
      </c>
      <c r="E93" s="97">
        <v>30</v>
      </c>
      <c r="F93" s="97">
        <v>0</v>
      </c>
      <c r="G93" s="97">
        <v>0</v>
      </c>
      <c r="H93" s="97">
        <v>0</v>
      </c>
      <c r="I93" s="97">
        <v>0</v>
      </c>
      <c r="J93" s="97">
        <f>C40+E40+G40+I40+K40+C66+E66+G66+I66+B93+D93+F93+H93</f>
        <v>3358</v>
      </c>
      <c r="K93" s="97">
        <f>D40+F40+H40+J40+L40+D66+F66+H66+J66+K66+C93+E93+G93+I93</f>
        <v>774195</v>
      </c>
      <c r="L93" s="97">
        <f>M14+K93</f>
        <v>855165</v>
      </c>
    </row>
    <row r="94" spans="1:12" ht="15.75" thickBot="1">
      <c r="A94" s="145" t="s">
        <v>22</v>
      </c>
      <c r="B94" s="98">
        <v>936</v>
      </c>
      <c r="C94" s="98">
        <v>35912</v>
      </c>
      <c r="D94" s="98">
        <v>288</v>
      </c>
      <c r="E94" s="98">
        <v>27280</v>
      </c>
      <c r="F94" s="98">
        <v>111</v>
      </c>
      <c r="G94" s="98">
        <v>10350</v>
      </c>
      <c r="H94" s="98">
        <v>0</v>
      </c>
      <c r="I94" s="98">
        <v>0</v>
      </c>
      <c r="J94" s="98">
        <f>C31+E31+G31+I31+K31+C57+E57+G57+I57+B94+D94+F94+H94</f>
        <v>1879</v>
      </c>
      <c r="K94" s="98">
        <f>D31+F31+H31+J31+L31+D57+F57+H57+J57+K57+C94+E94+G94+I94</f>
        <v>614662</v>
      </c>
      <c r="L94" s="98">
        <f>M5+K94</f>
        <v>1284865</v>
      </c>
    </row>
    <row r="95" spans="1:12" ht="15.75" thickBot="1">
      <c r="A95" s="37" t="s">
        <v>23</v>
      </c>
      <c r="B95" s="132">
        <f>SUM(B83:B94)</f>
        <v>2318</v>
      </c>
      <c r="C95" s="132">
        <f aca="true" t="shared" si="4" ref="C95:L95">SUM(C83:C94)</f>
        <v>81843</v>
      </c>
      <c r="D95" s="132">
        <f t="shared" si="4"/>
        <v>506</v>
      </c>
      <c r="E95" s="132">
        <f t="shared" si="4"/>
        <v>50945</v>
      </c>
      <c r="F95" s="132">
        <f t="shared" si="4"/>
        <v>182</v>
      </c>
      <c r="G95" s="132">
        <f t="shared" si="4"/>
        <v>15555</v>
      </c>
      <c r="H95" s="132">
        <f t="shared" si="4"/>
        <v>4</v>
      </c>
      <c r="I95" s="132">
        <f t="shared" si="4"/>
        <v>400</v>
      </c>
      <c r="J95" s="132">
        <f t="shared" si="4"/>
        <v>89265</v>
      </c>
      <c r="K95" s="132">
        <f t="shared" si="4"/>
        <v>26785931</v>
      </c>
      <c r="L95" s="132">
        <f t="shared" si="4"/>
        <v>89784854</v>
      </c>
    </row>
    <row r="96" ht="15.75" thickTop="1">
      <c r="J96" s="148"/>
    </row>
    <row r="97" spans="1:10" ht="15">
      <c r="A97" s="21" t="s">
        <v>196</v>
      </c>
      <c r="B97" s="21"/>
      <c r="C97" s="21"/>
      <c r="D97" s="21"/>
      <c r="E97" s="21"/>
      <c r="F97" s="21"/>
      <c r="J97" s="148"/>
    </row>
    <row r="98" ht="15">
      <c r="J98" s="148"/>
    </row>
    <row r="99" ht="15">
      <c r="J99" s="148"/>
    </row>
    <row r="102" ht="15">
      <c r="D102" s="147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</sheetData>
  <sheetProtection/>
  <mergeCells count="40">
    <mergeCell ref="A79:L79"/>
    <mergeCell ref="A80:B80"/>
    <mergeCell ref="D80:H80"/>
    <mergeCell ref="I80:L80"/>
    <mergeCell ref="A81:A82"/>
    <mergeCell ref="B81:C81"/>
    <mergeCell ref="D81:E81"/>
    <mergeCell ref="F81:G81"/>
    <mergeCell ref="H81:I81"/>
    <mergeCell ref="J81:K81"/>
    <mergeCell ref="K29:L29"/>
    <mergeCell ref="B53:J53"/>
    <mergeCell ref="B54:C54"/>
    <mergeCell ref="E54:G54"/>
    <mergeCell ref="I54:K54"/>
    <mergeCell ref="B55:B56"/>
    <mergeCell ref="C55:D55"/>
    <mergeCell ref="E55:F55"/>
    <mergeCell ref="G55:H55"/>
    <mergeCell ref="I55:J55"/>
    <mergeCell ref="L3:M3"/>
    <mergeCell ref="B27:L27"/>
    <mergeCell ref="B28:C28"/>
    <mergeCell ref="F28:H28"/>
    <mergeCell ref="J28:L28"/>
    <mergeCell ref="B29:B30"/>
    <mergeCell ref="C29:D29"/>
    <mergeCell ref="E29:F29"/>
    <mergeCell ref="G29:H29"/>
    <mergeCell ref="I29:J29"/>
    <mergeCell ref="A1:K1"/>
    <mergeCell ref="A2:B2"/>
    <mergeCell ref="D2:I2"/>
    <mergeCell ref="K2:M2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148" customWidth="1"/>
    <col min="2" max="2" width="12.140625" style="148" customWidth="1"/>
    <col min="3" max="3" width="11.421875" style="148" customWidth="1"/>
    <col min="4" max="4" width="12.00390625" style="148" customWidth="1"/>
    <col min="5" max="5" width="11.28125" style="148" customWidth="1"/>
    <col min="6" max="6" width="13.57421875" style="148" customWidth="1"/>
    <col min="7" max="7" width="10.57421875" style="148" customWidth="1"/>
    <col min="8" max="8" width="11.7109375" style="148" customWidth="1"/>
    <col min="9" max="9" width="11.140625" style="148" customWidth="1"/>
    <col min="10" max="10" width="13.140625" style="148" customWidth="1"/>
  </cols>
  <sheetData>
    <row r="1" spans="1:10" ht="20.25" customHeight="1">
      <c r="A1" s="152" t="s">
        <v>186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 customHeight="1">
      <c r="A2" s="153"/>
      <c r="B2" s="153"/>
      <c r="C2" s="154"/>
      <c r="D2" s="155" t="s">
        <v>239</v>
      </c>
      <c r="E2" s="155"/>
      <c r="F2" s="155"/>
      <c r="G2" s="156"/>
      <c r="H2" s="157" t="s">
        <v>188</v>
      </c>
      <c r="I2" s="157"/>
      <c r="J2" s="157"/>
    </row>
    <row r="3" spans="1:10" ht="15">
      <c r="A3" s="158" t="s">
        <v>3</v>
      </c>
      <c r="B3" s="159" t="s">
        <v>240</v>
      </c>
      <c r="C3" s="159"/>
      <c r="D3" s="159" t="s">
        <v>241</v>
      </c>
      <c r="E3" s="159"/>
      <c r="F3" s="159" t="s">
        <v>242</v>
      </c>
      <c r="G3" s="159"/>
      <c r="H3" s="160" t="s">
        <v>175</v>
      </c>
      <c r="I3" s="159" t="s">
        <v>23</v>
      </c>
      <c r="J3" s="159"/>
    </row>
    <row r="4" spans="1:10" ht="15.75" thickBot="1">
      <c r="A4" s="161"/>
      <c r="B4" s="162" t="s">
        <v>243</v>
      </c>
      <c r="C4" s="162" t="s">
        <v>195</v>
      </c>
      <c r="D4" s="162" t="s">
        <v>243</v>
      </c>
      <c r="E4" s="162" t="s">
        <v>195</v>
      </c>
      <c r="F4" s="162" t="s">
        <v>243</v>
      </c>
      <c r="G4" s="162" t="s">
        <v>195</v>
      </c>
      <c r="H4" s="162" t="s">
        <v>195</v>
      </c>
      <c r="I4" s="162" t="s">
        <v>243</v>
      </c>
      <c r="J4" s="162" t="s">
        <v>195</v>
      </c>
    </row>
    <row r="5" spans="1:10" ht="18" customHeight="1" thickTop="1">
      <c r="A5" s="144" t="s">
        <v>10</v>
      </c>
      <c r="B5" s="97">
        <v>3656</v>
      </c>
      <c r="C5" s="97">
        <v>12848</v>
      </c>
      <c r="D5" s="97">
        <v>3900</v>
      </c>
      <c r="E5" s="97">
        <v>8600</v>
      </c>
      <c r="F5" s="97">
        <v>2375</v>
      </c>
      <c r="G5" s="97">
        <v>9055</v>
      </c>
      <c r="H5" s="97">
        <v>8450</v>
      </c>
      <c r="I5" s="97">
        <f aca="true" t="shared" si="0" ref="I5:I16">B5+D5+F5</f>
        <v>9931</v>
      </c>
      <c r="J5" s="97">
        <f aca="true" t="shared" si="1" ref="J5:J16">C5+E5+G5+H5</f>
        <v>38953</v>
      </c>
    </row>
    <row r="6" spans="1:10" ht="18" customHeight="1">
      <c r="A6" s="145" t="s">
        <v>11</v>
      </c>
      <c r="B6" s="98">
        <v>5310</v>
      </c>
      <c r="C6" s="98">
        <v>13870</v>
      </c>
      <c r="D6" s="98">
        <v>6326</v>
      </c>
      <c r="E6" s="98">
        <v>19387</v>
      </c>
      <c r="F6" s="98">
        <v>700</v>
      </c>
      <c r="G6" s="98">
        <v>2100</v>
      </c>
      <c r="H6" s="98">
        <v>5900</v>
      </c>
      <c r="I6" s="98">
        <f t="shared" si="0"/>
        <v>12336</v>
      </c>
      <c r="J6" s="98">
        <f t="shared" si="1"/>
        <v>41257</v>
      </c>
    </row>
    <row r="7" spans="1:10" ht="18" customHeight="1">
      <c r="A7" s="144" t="s">
        <v>13</v>
      </c>
      <c r="B7" s="97">
        <v>8410</v>
      </c>
      <c r="C7" s="97">
        <v>27860</v>
      </c>
      <c r="D7" s="97">
        <v>6806</v>
      </c>
      <c r="E7" s="97">
        <v>20724</v>
      </c>
      <c r="F7" s="97">
        <v>40638</v>
      </c>
      <c r="G7" s="97">
        <v>250149</v>
      </c>
      <c r="H7" s="97">
        <v>6475</v>
      </c>
      <c r="I7" s="97">
        <f t="shared" si="0"/>
        <v>55854</v>
      </c>
      <c r="J7" s="97">
        <f t="shared" si="1"/>
        <v>305208</v>
      </c>
    </row>
    <row r="8" spans="1:10" ht="18" customHeight="1">
      <c r="A8" s="145" t="s">
        <v>14</v>
      </c>
      <c r="B8" s="98">
        <v>43967</v>
      </c>
      <c r="C8" s="98">
        <v>209756</v>
      </c>
      <c r="D8" s="98">
        <v>45744</v>
      </c>
      <c r="E8" s="98">
        <v>152682</v>
      </c>
      <c r="F8" s="98">
        <v>20980</v>
      </c>
      <c r="G8" s="98">
        <v>82946</v>
      </c>
      <c r="H8" s="98">
        <v>191635</v>
      </c>
      <c r="I8" s="98">
        <f t="shared" si="0"/>
        <v>110691</v>
      </c>
      <c r="J8" s="98">
        <f t="shared" si="1"/>
        <v>637019</v>
      </c>
    </row>
    <row r="9" spans="1:10" ht="18" customHeight="1">
      <c r="A9" s="144" t="s">
        <v>15</v>
      </c>
      <c r="B9" s="97">
        <v>2503</v>
      </c>
      <c r="C9" s="97">
        <v>8320</v>
      </c>
      <c r="D9" s="97">
        <v>1850</v>
      </c>
      <c r="E9" s="97">
        <v>10477</v>
      </c>
      <c r="F9" s="97">
        <v>746</v>
      </c>
      <c r="G9" s="97">
        <v>11180</v>
      </c>
      <c r="H9" s="97">
        <v>66000</v>
      </c>
      <c r="I9" s="97">
        <f t="shared" si="0"/>
        <v>5099</v>
      </c>
      <c r="J9" s="97">
        <f t="shared" si="1"/>
        <v>95977</v>
      </c>
    </row>
    <row r="10" spans="1:14" ht="18" customHeight="1">
      <c r="A10" s="145" t="s">
        <v>16</v>
      </c>
      <c r="B10" s="98">
        <v>11554</v>
      </c>
      <c r="C10" s="98">
        <v>23888</v>
      </c>
      <c r="D10" s="98">
        <v>6605</v>
      </c>
      <c r="E10" s="98">
        <v>19965</v>
      </c>
      <c r="F10" s="98">
        <v>840</v>
      </c>
      <c r="G10" s="98">
        <v>3510</v>
      </c>
      <c r="H10" s="98">
        <v>18325</v>
      </c>
      <c r="I10" s="98">
        <f t="shared" si="0"/>
        <v>18999</v>
      </c>
      <c r="J10" s="98">
        <f t="shared" si="1"/>
        <v>65688</v>
      </c>
      <c r="N10" s="146"/>
    </row>
    <row r="11" spans="1:13" ht="18" customHeight="1">
      <c r="A11" s="144" t="s">
        <v>184</v>
      </c>
      <c r="B11" s="97">
        <v>23723</v>
      </c>
      <c r="C11" s="97">
        <v>64819</v>
      </c>
      <c r="D11" s="97">
        <v>26858</v>
      </c>
      <c r="E11" s="97">
        <v>350999</v>
      </c>
      <c r="F11" s="97">
        <v>5975</v>
      </c>
      <c r="G11" s="97">
        <v>141475</v>
      </c>
      <c r="H11" s="97">
        <v>200</v>
      </c>
      <c r="I11" s="97">
        <f t="shared" si="0"/>
        <v>56556</v>
      </c>
      <c r="J11" s="97">
        <f t="shared" si="1"/>
        <v>557493</v>
      </c>
      <c r="M11" s="146"/>
    </row>
    <row r="12" spans="1:10" ht="18" customHeight="1">
      <c r="A12" s="145" t="s">
        <v>185</v>
      </c>
      <c r="B12" s="98">
        <v>3300</v>
      </c>
      <c r="C12" s="98">
        <v>9800</v>
      </c>
      <c r="D12" s="98">
        <v>5900</v>
      </c>
      <c r="E12" s="98">
        <v>20400</v>
      </c>
      <c r="F12" s="98">
        <v>400</v>
      </c>
      <c r="G12" s="98">
        <v>1200</v>
      </c>
      <c r="H12" s="98">
        <v>0</v>
      </c>
      <c r="I12" s="98">
        <f t="shared" si="0"/>
        <v>9600</v>
      </c>
      <c r="J12" s="98">
        <f t="shared" si="1"/>
        <v>31400</v>
      </c>
    </row>
    <row r="13" spans="1:10" ht="18" customHeight="1">
      <c r="A13" s="144" t="s">
        <v>19</v>
      </c>
      <c r="B13" s="97">
        <v>21032</v>
      </c>
      <c r="C13" s="97">
        <v>57472</v>
      </c>
      <c r="D13" s="97">
        <v>15151</v>
      </c>
      <c r="E13" s="97">
        <v>49186</v>
      </c>
      <c r="F13" s="97">
        <v>742</v>
      </c>
      <c r="G13" s="97">
        <v>2986</v>
      </c>
      <c r="H13" s="97">
        <v>6000</v>
      </c>
      <c r="I13" s="97">
        <f t="shared" si="0"/>
        <v>36925</v>
      </c>
      <c r="J13" s="97">
        <f t="shared" si="1"/>
        <v>115644</v>
      </c>
    </row>
    <row r="14" spans="1:10" ht="18" customHeight="1">
      <c r="A14" s="145" t="s">
        <v>20</v>
      </c>
      <c r="B14" s="98">
        <v>5280</v>
      </c>
      <c r="C14" s="98">
        <v>11400</v>
      </c>
      <c r="D14" s="98">
        <v>6800</v>
      </c>
      <c r="E14" s="98">
        <v>24000</v>
      </c>
      <c r="F14" s="98">
        <v>5100</v>
      </c>
      <c r="G14" s="98">
        <v>25500</v>
      </c>
      <c r="H14" s="98">
        <v>25800</v>
      </c>
      <c r="I14" s="98">
        <f t="shared" si="0"/>
        <v>17180</v>
      </c>
      <c r="J14" s="98">
        <f t="shared" si="1"/>
        <v>86700</v>
      </c>
    </row>
    <row r="15" spans="1:10" ht="18" customHeight="1">
      <c r="A15" s="144" t="s">
        <v>21</v>
      </c>
      <c r="B15" s="97">
        <v>60</v>
      </c>
      <c r="C15" s="97">
        <v>120</v>
      </c>
      <c r="D15" s="97">
        <v>4</v>
      </c>
      <c r="E15" s="97">
        <v>12</v>
      </c>
      <c r="F15" s="97">
        <v>0</v>
      </c>
      <c r="G15" s="97">
        <v>0</v>
      </c>
      <c r="H15" s="97">
        <v>1250</v>
      </c>
      <c r="I15" s="97">
        <f t="shared" si="0"/>
        <v>64</v>
      </c>
      <c r="J15" s="97">
        <f t="shared" si="1"/>
        <v>1382</v>
      </c>
    </row>
    <row r="16" spans="1:10" ht="18" customHeight="1" thickBot="1">
      <c r="A16" s="145" t="s">
        <v>22</v>
      </c>
      <c r="B16" s="98">
        <v>546305</v>
      </c>
      <c r="C16" s="98">
        <v>1364570</v>
      </c>
      <c r="D16" s="98">
        <v>65946</v>
      </c>
      <c r="E16" s="98">
        <v>197458</v>
      </c>
      <c r="F16" s="98">
        <v>57954</v>
      </c>
      <c r="G16" s="98">
        <v>253359</v>
      </c>
      <c r="H16" s="98">
        <v>398935</v>
      </c>
      <c r="I16" s="98">
        <f t="shared" si="0"/>
        <v>670205</v>
      </c>
      <c r="J16" s="98">
        <f t="shared" si="1"/>
        <v>2214322</v>
      </c>
    </row>
    <row r="17" spans="1:10" ht="18" customHeight="1" thickBot="1">
      <c r="A17" s="163" t="s">
        <v>23</v>
      </c>
      <c r="B17" s="132">
        <f>SUM(B5:B16)</f>
        <v>675100</v>
      </c>
      <c r="C17" s="132">
        <f aca="true" t="shared" si="2" ref="C17:J17">SUM(C5:C16)</f>
        <v>1804723</v>
      </c>
      <c r="D17" s="132">
        <f t="shared" si="2"/>
        <v>191890</v>
      </c>
      <c r="E17" s="132">
        <f t="shared" si="2"/>
        <v>873890</v>
      </c>
      <c r="F17" s="132">
        <f t="shared" si="2"/>
        <v>136450</v>
      </c>
      <c r="G17" s="132">
        <f t="shared" si="2"/>
        <v>783460</v>
      </c>
      <c r="H17" s="132">
        <f t="shared" si="2"/>
        <v>728970</v>
      </c>
      <c r="I17" s="132">
        <f t="shared" si="2"/>
        <v>1003440</v>
      </c>
      <c r="J17" s="132">
        <f t="shared" si="2"/>
        <v>4191043</v>
      </c>
    </row>
    <row r="18" spans="1:10" ht="16.5" thickTop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6" ht="15">
      <c r="A19" s="28" t="s">
        <v>131</v>
      </c>
      <c r="B19" s="28"/>
      <c r="C19" s="28"/>
      <c r="D19" s="28"/>
      <c r="E19" s="28"/>
      <c r="F19" s="28"/>
    </row>
  </sheetData>
  <sheetProtection/>
  <mergeCells count="10">
    <mergeCell ref="A19:F19"/>
    <mergeCell ref="A1:J1"/>
    <mergeCell ref="A2:B2"/>
    <mergeCell ref="D2:F2"/>
    <mergeCell ref="H2:J2"/>
    <mergeCell ref="A3:A4"/>
    <mergeCell ref="B3:C3"/>
    <mergeCell ref="D3:E3"/>
    <mergeCell ref="F3:G3"/>
    <mergeCell ref="I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7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11.00390625" style="0" customWidth="1"/>
    <col min="2" max="2" width="12.00390625" style="0" customWidth="1"/>
    <col min="3" max="3" width="11.57421875" style="0" customWidth="1"/>
    <col min="4" max="4" width="10.7109375" style="0" customWidth="1"/>
    <col min="5" max="5" width="10.421875" style="0" customWidth="1"/>
    <col min="6" max="6" width="11.57421875" style="0" customWidth="1"/>
    <col min="7" max="7" width="11.421875" style="0" customWidth="1"/>
    <col min="8" max="8" width="13.57421875" style="0" customWidth="1"/>
    <col min="9" max="9" width="16.8515625" style="0" customWidth="1"/>
  </cols>
  <sheetData>
    <row r="1" spans="1:14" ht="18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N1" s="147"/>
    </row>
    <row r="2" spans="1:9" ht="15">
      <c r="A2" s="166" t="s">
        <v>197</v>
      </c>
      <c r="B2" s="166"/>
      <c r="C2" s="167"/>
      <c r="D2" s="167"/>
      <c r="E2" s="167"/>
      <c r="F2" s="167"/>
      <c r="G2" s="167"/>
      <c r="H2" s="168" t="s">
        <v>215</v>
      </c>
      <c r="I2" s="168"/>
    </row>
    <row r="3" spans="1:9" ht="15.75">
      <c r="A3" s="169"/>
      <c r="B3" s="169"/>
      <c r="C3" s="170"/>
      <c r="D3" s="171" t="s">
        <v>244</v>
      </c>
      <c r="E3" s="171"/>
      <c r="F3" s="171"/>
      <c r="G3" s="170"/>
      <c r="H3" s="172"/>
      <c r="I3" s="172"/>
    </row>
    <row r="4" spans="1:9" ht="15">
      <c r="A4" s="126" t="s">
        <v>189</v>
      </c>
      <c r="B4" s="136" t="s">
        <v>245</v>
      </c>
      <c r="C4" s="137"/>
      <c r="D4" s="136" t="s">
        <v>246</v>
      </c>
      <c r="E4" s="136"/>
      <c r="F4" s="136" t="s">
        <v>247</v>
      </c>
      <c r="G4" s="136"/>
      <c r="H4" s="125" t="s">
        <v>248</v>
      </c>
      <c r="I4" s="125"/>
    </row>
    <row r="5" spans="1:9" ht="15.75" thickBot="1">
      <c r="A5" s="138"/>
      <c r="B5" s="128" t="s">
        <v>55</v>
      </c>
      <c r="C5" s="128" t="s">
        <v>195</v>
      </c>
      <c r="D5" s="128" t="s">
        <v>55</v>
      </c>
      <c r="E5" s="128" t="s">
        <v>195</v>
      </c>
      <c r="F5" s="128" t="s">
        <v>55</v>
      </c>
      <c r="G5" s="128" t="s">
        <v>195</v>
      </c>
      <c r="H5" s="128" t="s">
        <v>249</v>
      </c>
      <c r="I5" s="128" t="s">
        <v>195</v>
      </c>
    </row>
    <row r="6" spans="1:13" ht="18" customHeight="1" thickTop="1">
      <c r="A6" s="129" t="s">
        <v>10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f aca="true" t="shared" si="0" ref="H6:I17">B6+D6+F6</f>
        <v>0</v>
      </c>
      <c r="I6" s="97">
        <f t="shared" si="0"/>
        <v>0</v>
      </c>
      <c r="M6" s="139"/>
    </row>
    <row r="7" spans="1:9" ht="18" customHeight="1">
      <c r="A7" s="130" t="s">
        <v>11</v>
      </c>
      <c r="B7" s="98">
        <v>175</v>
      </c>
      <c r="C7" s="98">
        <v>5250</v>
      </c>
      <c r="D7" s="98">
        <v>0</v>
      </c>
      <c r="E7" s="98">
        <v>0</v>
      </c>
      <c r="F7" s="98">
        <v>1951</v>
      </c>
      <c r="G7" s="98">
        <v>98880</v>
      </c>
      <c r="H7" s="98">
        <f t="shared" si="0"/>
        <v>2126</v>
      </c>
      <c r="I7" s="98">
        <f t="shared" si="0"/>
        <v>104130</v>
      </c>
    </row>
    <row r="8" spans="1:9" ht="18" customHeight="1">
      <c r="A8" s="129" t="s">
        <v>13</v>
      </c>
      <c r="B8" s="97">
        <v>0</v>
      </c>
      <c r="C8" s="97">
        <v>0</v>
      </c>
      <c r="D8" s="97">
        <v>0</v>
      </c>
      <c r="E8" s="97">
        <v>0</v>
      </c>
      <c r="F8" s="97">
        <v>4285</v>
      </c>
      <c r="G8" s="97">
        <v>163925</v>
      </c>
      <c r="H8" s="97">
        <f t="shared" si="0"/>
        <v>4285</v>
      </c>
      <c r="I8" s="97">
        <f t="shared" si="0"/>
        <v>163925</v>
      </c>
    </row>
    <row r="9" spans="1:9" ht="18" customHeight="1">
      <c r="A9" s="130" t="s">
        <v>14</v>
      </c>
      <c r="B9" s="98">
        <v>3721</v>
      </c>
      <c r="C9" s="98">
        <v>48315</v>
      </c>
      <c r="D9" s="98">
        <v>0</v>
      </c>
      <c r="E9" s="98">
        <v>0</v>
      </c>
      <c r="F9" s="98">
        <v>14601</v>
      </c>
      <c r="G9" s="98">
        <v>843230</v>
      </c>
      <c r="H9" s="98">
        <f t="shared" si="0"/>
        <v>18322</v>
      </c>
      <c r="I9" s="98">
        <f t="shared" si="0"/>
        <v>891545</v>
      </c>
    </row>
    <row r="10" spans="1:9" ht="18" customHeight="1">
      <c r="A10" s="129" t="s">
        <v>15</v>
      </c>
      <c r="B10" s="97">
        <v>560</v>
      </c>
      <c r="C10" s="97">
        <v>19600</v>
      </c>
      <c r="D10" s="97">
        <v>350</v>
      </c>
      <c r="E10" s="97">
        <v>17500</v>
      </c>
      <c r="F10" s="97">
        <v>1070</v>
      </c>
      <c r="G10" s="97">
        <v>45150</v>
      </c>
      <c r="H10" s="97">
        <f t="shared" si="0"/>
        <v>1980</v>
      </c>
      <c r="I10" s="97">
        <f t="shared" si="0"/>
        <v>82250</v>
      </c>
    </row>
    <row r="11" spans="1:9" ht="18" customHeight="1">
      <c r="A11" s="130" t="s">
        <v>16</v>
      </c>
      <c r="B11" s="98">
        <v>0</v>
      </c>
      <c r="C11" s="98">
        <v>0</v>
      </c>
      <c r="D11" s="98">
        <v>0</v>
      </c>
      <c r="E11" s="98">
        <v>0</v>
      </c>
      <c r="F11" s="98">
        <v>383</v>
      </c>
      <c r="G11" s="98">
        <v>15320</v>
      </c>
      <c r="H11" s="98">
        <f t="shared" si="0"/>
        <v>383</v>
      </c>
      <c r="I11" s="98">
        <f t="shared" si="0"/>
        <v>15320</v>
      </c>
    </row>
    <row r="12" spans="1:9" ht="18" customHeight="1">
      <c r="A12" s="129" t="s">
        <v>184</v>
      </c>
      <c r="B12" s="97">
        <v>3870</v>
      </c>
      <c r="C12" s="97">
        <v>135450</v>
      </c>
      <c r="D12" s="97">
        <v>0</v>
      </c>
      <c r="E12" s="97">
        <v>0</v>
      </c>
      <c r="F12" s="97">
        <v>1730</v>
      </c>
      <c r="G12" s="97">
        <v>112450</v>
      </c>
      <c r="H12" s="97">
        <f t="shared" si="0"/>
        <v>5600</v>
      </c>
      <c r="I12" s="97">
        <f t="shared" si="0"/>
        <v>247900</v>
      </c>
    </row>
    <row r="13" spans="1:9" ht="18" customHeight="1">
      <c r="A13" s="130" t="s">
        <v>185</v>
      </c>
      <c r="B13" s="98">
        <v>0</v>
      </c>
      <c r="C13" s="98">
        <v>0</v>
      </c>
      <c r="D13" s="98">
        <v>500</v>
      </c>
      <c r="E13" s="98">
        <v>10000</v>
      </c>
      <c r="F13" s="98">
        <v>1225</v>
      </c>
      <c r="G13" s="98">
        <v>51625</v>
      </c>
      <c r="H13" s="98">
        <f t="shared" si="0"/>
        <v>1725</v>
      </c>
      <c r="I13" s="98">
        <f t="shared" si="0"/>
        <v>61625</v>
      </c>
    </row>
    <row r="14" spans="1:9" ht="18" customHeight="1">
      <c r="A14" s="129" t="s">
        <v>19</v>
      </c>
      <c r="B14" s="97">
        <v>52485</v>
      </c>
      <c r="C14" s="97">
        <v>783700</v>
      </c>
      <c r="D14" s="97">
        <v>13518</v>
      </c>
      <c r="E14" s="97">
        <v>175728</v>
      </c>
      <c r="F14" s="97">
        <v>12700</v>
      </c>
      <c r="G14" s="97">
        <v>284148</v>
      </c>
      <c r="H14" s="97">
        <f t="shared" si="0"/>
        <v>78703</v>
      </c>
      <c r="I14" s="97">
        <f t="shared" si="0"/>
        <v>1243576</v>
      </c>
    </row>
    <row r="15" spans="1:9" ht="18" customHeight="1">
      <c r="A15" s="130" t="s">
        <v>20</v>
      </c>
      <c r="B15" s="98">
        <v>0</v>
      </c>
      <c r="C15" s="98">
        <v>0</v>
      </c>
      <c r="D15" s="98">
        <v>0</v>
      </c>
      <c r="E15" s="98">
        <v>0</v>
      </c>
      <c r="F15" s="98">
        <v>2580</v>
      </c>
      <c r="G15" s="98">
        <v>146750</v>
      </c>
      <c r="H15" s="98">
        <f t="shared" si="0"/>
        <v>2580</v>
      </c>
      <c r="I15" s="98">
        <f t="shared" si="0"/>
        <v>146750</v>
      </c>
    </row>
    <row r="16" spans="1:9" ht="18" customHeight="1">
      <c r="A16" s="129" t="s">
        <v>21</v>
      </c>
      <c r="B16" s="97">
        <v>50</v>
      </c>
      <c r="C16" s="97">
        <v>1500</v>
      </c>
      <c r="D16" s="97">
        <v>0</v>
      </c>
      <c r="E16" s="97">
        <v>0</v>
      </c>
      <c r="F16" s="97">
        <v>20</v>
      </c>
      <c r="G16" s="97">
        <v>200</v>
      </c>
      <c r="H16" s="97">
        <f t="shared" si="0"/>
        <v>70</v>
      </c>
      <c r="I16" s="97">
        <f t="shared" si="0"/>
        <v>1700</v>
      </c>
    </row>
    <row r="17" spans="1:9" ht="18" customHeight="1" thickBot="1">
      <c r="A17" s="130" t="s">
        <v>22</v>
      </c>
      <c r="B17" s="98">
        <v>0</v>
      </c>
      <c r="C17" s="98">
        <v>0</v>
      </c>
      <c r="D17" s="98">
        <v>13015</v>
      </c>
      <c r="E17" s="98">
        <v>412475</v>
      </c>
      <c r="F17" s="98">
        <v>16868</v>
      </c>
      <c r="G17" s="98">
        <v>490801</v>
      </c>
      <c r="H17" s="98">
        <f t="shared" si="0"/>
        <v>29883</v>
      </c>
      <c r="I17" s="98">
        <f t="shared" si="0"/>
        <v>903276</v>
      </c>
    </row>
    <row r="18" spans="1:9" ht="18" customHeight="1" thickBot="1">
      <c r="A18" s="99" t="s">
        <v>23</v>
      </c>
      <c r="B18" s="132">
        <f>SUM(B6:B17)</f>
        <v>60861</v>
      </c>
      <c r="C18" s="132">
        <f aca="true" t="shared" si="1" ref="C18:I18">SUM(C6:C17)</f>
        <v>993815</v>
      </c>
      <c r="D18" s="132">
        <f t="shared" si="1"/>
        <v>27383</v>
      </c>
      <c r="E18" s="132">
        <f t="shared" si="1"/>
        <v>615703</v>
      </c>
      <c r="F18" s="132">
        <f t="shared" si="1"/>
        <v>57413</v>
      </c>
      <c r="G18" s="132">
        <f t="shared" si="1"/>
        <v>2252479</v>
      </c>
      <c r="H18" s="132">
        <f t="shared" si="1"/>
        <v>145657</v>
      </c>
      <c r="I18" s="132">
        <f t="shared" si="1"/>
        <v>3861997</v>
      </c>
    </row>
    <row r="19" spans="1:7" ht="15.75" customHeight="1" thickTop="1">
      <c r="A19" s="173" t="s">
        <v>196</v>
      </c>
      <c r="B19" s="173"/>
      <c r="C19" s="173"/>
      <c r="D19" s="173"/>
      <c r="E19" s="173"/>
      <c r="F19" s="173"/>
      <c r="G19" s="173"/>
    </row>
    <row r="27" spans="1:9" ht="20.25" customHeight="1">
      <c r="A27" s="120" t="s">
        <v>186</v>
      </c>
      <c r="B27" s="120"/>
      <c r="C27" s="120"/>
      <c r="D27" s="120"/>
      <c r="E27" s="120"/>
      <c r="F27" s="120"/>
      <c r="G27" s="120"/>
      <c r="H27" s="120"/>
      <c r="I27" s="174"/>
    </row>
    <row r="28" spans="1:9" ht="15">
      <c r="A28" s="166" t="s">
        <v>250</v>
      </c>
      <c r="B28" s="166"/>
      <c r="C28" s="175"/>
      <c r="D28" s="175"/>
      <c r="E28" s="175"/>
      <c r="F28" s="175"/>
      <c r="G28" s="168" t="s">
        <v>188</v>
      </c>
      <c r="H28" s="168"/>
      <c r="I28" s="176"/>
    </row>
    <row r="29" spans="1:9" ht="15" customHeight="1">
      <c r="A29" s="169"/>
      <c r="B29" s="169"/>
      <c r="C29" s="171" t="s">
        <v>251</v>
      </c>
      <c r="D29" s="171"/>
      <c r="E29" s="177"/>
      <c r="F29" s="177"/>
      <c r="G29" s="172"/>
      <c r="H29" s="172"/>
      <c r="I29" s="178"/>
    </row>
    <row r="30" spans="1:9" ht="15">
      <c r="A30" s="126" t="s">
        <v>3</v>
      </c>
      <c r="B30" s="136" t="s">
        <v>252</v>
      </c>
      <c r="C30" s="137"/>
      <c r="D30" s="136" t="s">
        <v>253</v>
      </c>
      <c r="E30" s="136"/>
      <c r="F30" s="137" t="s">
        <v>175</v>
      </c>
      <c r="G30" s="179" t="s">
        <v>254</v>
      </c>
      <c r="H30" s="137"/>
      <c r="I30" s="180"/>
    </row>
    <row r="31" spans="1:9" ht="15.75" thickBot="1">
      <c r="A31" s="138"/>
      <c r="B31" s="128" t="s">
        <v>55</v>
      </c>
      <c r="C31" s="128" t="s">
        <v>195</v>
      </c>
      <c r="D31" s="128" t="s">
        <v>55</v>
      </c>
      <c r="E31" s="128" t="s">
        <v>195</v>
      </c>
      <c r="F31" s="151" t="s">
        <v>195</v>
      </c>
      <c r="G31" s="151" t="s">
        <v>55</v>
      </c>
      <c r="H31" s="151" t="s">
        <v>195</v>
      </c>
      <c r="I31" s="180"/>
    </row>
    <row r="32" spans="1:8" ht="18" customHeight="1" thickTop="1">
      <c r="A32" s="129" t="s">
        <v>10</v>
      </c>
      <c r="B32" s="181">
        <v>21296</v>
      </c>
      <c r="C32" s="181">
        <v>303345</v>
      </c>
      <c r="D32" s="181">
        <v>6185</v>
      </c>
      <c r="E32" s="181">
        <v>77200</v>
      </c>
      <c r="F32" s="181">
        <v>12250</v>
      </c>
      <c r="G32" s="181">
        <f aca="true" t="shared" si="2" ref="G32:G43">B32+D32</f>
        <v>27481</v>
      </c>
      <c r="H32" s="181">
        <f aca="true" t="shared" si="3" ref="H32:H43">C32+E32+F32</f>
        <v>392795</v>
      </c>
    </row>
    <row r="33" spans="1:8" ht="18" customHeight="1">
      <c r="A33" s="130" t="s">
        <v>11</v>
      </c>
      <c r="B33" s="182">
        <v>4109</v>
      </c>
      <c r="C33" s="182">
        <v>121369</v>
      </c>
      <c r="D33" s="182">
        <v>9803</v>
      </c>
      <c r="E33" s="182">
        <v>309745</v>
      </c>
      <c r="F33" s="182">
        <v>5100</v>
      </c>
      <c r="G33" s="182">
        <f t="shared" si="2"/>
        <v>13912</v>
      </c>
      <c r="H33" s="182">
        <f t="shared" si="3"/>
        <v>436214</v>
      </c>
    </row>
    <row r="34" spans="1:8" ht="18" customHeight="1">
      <c r="A34" s="129" t="s">
        <v>13</v>
      </c>
      <c r="B34" s="181">
        <v>16923</v>
      </c>
      <c r="C34" s="181">
        <v>335672</v>
      </c>
      <c r="D34" s="181">
        <v>67164</v>
      </c>
      <c r="E34" s="181">
        <v>1315712</v>
      </c>
      <c r="F34" s="181">
        <v>36200</v>
      </c>
      <c r="G34" s="181">
        <f t="shared" si="2"/>
        <v>84087</v>
      </c>
      <c r="H34" s="181">
        <f t="shared" si="3"/>
        <v>1687584</v>
      </c>
    </row>
    <row r="35" spans="1:8" ht="18" customHeight="1">
      <c r="A35" s="130" t="s">
        <v>14</v>
      </c>
      <c r="B35" s="182">
        <v>86827</v>
      </c>
      <c r="C35" s="182">
        <v>2536403</v>
      </c>
      <c r="D35" s="182">
        <v>10865</v>
      </c>
      <c r="E35" s="182">
        <v>321237</v>
      </c>
      <c r="F35" s="182">
        <v>4656070</v>
      </c>
      <c r="G35" s="182">
        <f t="shared" si="2"/>
        <v>97692</v>
      </c>
      <c r="H35" s="182">
        <f t="shared" si="3"/>
        <v>7513710</v>
      </c>
    </row>
    <row r="36" spans="1:8" ht="18" customHeight="1">
      <c r="A36" s="129" t="s">
        <v>15</v>
      </c>
      <c r="B36" s="181">
        <v>1135</v>
      </c>
      <c r="C36" s="181">
        <v>28914</v>
      </c>
      <c r="D36" s="181">
        <v>22187</v>
      </c>
      <c r="E36" s="181">
        <v>664034</v>
      </c>
      <c r="F36" s="181">
        <v>303460</v>
      </c>
      <c r="G36" s="181">
        <f t="shared" si="2"/>
        <v>23322</v>
      </c>
      <c r="H36" s="181">
        <f t="shared" si="3"/>
        <v>996408</v>
      </c>
    </row>
    <row r="37" spans="1:8" ht="18" customHeight="1">
      <c r="A37" s="130" t="s">
        <v>16</v>
      </c>
      <c r="B37" s="182">
        <v>100</v>
      </c>
      <c r="C37" s="182">
        <v>2500</v>
      </c>
      <c r="D37" s="182">
        <v>10517</v>
      </c>
      <c r="E37" s="182">
        <v>219100</v>
      </c>
      <c r="F37" s="182">
        <v>49565</v>
      </c>
      <c r="G37" s="182">
        <f t="shared" si="2"/>
        <v>10617</v>
      </c>
      <c r="H37" s="182">
        <f t="shared" si="3"/>
        <v>271165</v>
      </c>
    </row>
    <row r="38" spans="1:8" ht="18" customHeight="1">
      <c r="A38" s="129" t="s">
        <v>184</v>
      </c>
      <c r="B38" s="181">
        <v>96280</v>
      </c>
      <c r="C38" s="181">
        <v>2040050</v>
      </c>
      <c r="D38" s="181">
        <v>83825</v>
      </c>
      <c r="E38" s="181">
        <v>2743122</v>
      </c>
      <c r="F38" s="181">
        <v>174680</v>
      </c>
      <c r="G38" s="181">
        <f t="shared" si="2"/>
        <v>180105</v>
      </c>
      <c r="H38" s="181">
        <f t="shared" si="3"/>
        <v>4957852</v>
      </c>
    </row>
    <row r="39" spans="1:8" ht="18" customHeight="1">
      <c r="A39" s="130" t="s">
        <v>185</v>
      </c>
      <c r="B39" s="182">
        <v>730</v>
      </c>
      <c r="C39" s="182">
        <v>20400</v>
      </c>
      <c r="D39" s="182">
        <v>13250</v>
      </c>
      <c r="E39" s="182">
        <v>353000</v>
      </c>
      <c r="F39" s="182">
        <v>0</v>
      </c>
      <c r="G39" s="182">
        <f t="shared" si="2"/>
        <v>13980</v>
      </c>
      <c r="H39" s="182">
        <f t="shared" si="3"/>
        <v>373400</v>
      </c>
    </row>
    <row r="40" spans="1:8" ht="18" customHeight="1">
      <c r="A40" s="129" t="s">
        <v>19</v>
      </c>
      <c r="B40" s="181">
        <v>3831</v>
      </c>
      <c r="C40" s="181">
        <v>45545</v>
      </c>
      <c r="D40" s="181">
        <v>27444</v>
      </c>
      <c r="E40" s="181">
        <v>823933</v>
      </c>
      <c r="F40" s="181">
        <v>900</v>
      </c>
      <c r="G40" s="181">
        <f t="shared" si="2"/>
        <v>31275</v>
      </c>
      <c r="H40" s="181">
        <f t="shared" si="3"/>
        <v>870378</v>
      </c>
    </row>
    <row r="41" spans="1:8" ht="18" customHeight="1">
      <c r="A41" s="130" t="s">
        <v>20</v>
      </c>
      <c r="B41" s="182">
        <v>320</v>
      </c>
      <c r="C41" s="182">
        <v>9600</v>
      </c>
      <c r="D41" s="182">
        <v>7149</v>
      </c>
      <c r="E41" s="182">
        <v>218220</v>
      </c>
      <c r="F41" s="182">
        <v>46000</v>
      </c>
      <c r="G41" s="182">
        <f t="shared" si="2"/>
        <v>7469</v>
      </c>
      <c r="H41" s="182">
        <f t="shared" si="3"/>
        <v>273820</v>
      </c>
    </row>
    <row r="42" spans="1:8" ht="18" customHeight="1">
      <c r="A42" s="129" t="s">
        <v>21</v>
      </c>
      <c r="B42" s="181">
        <v>33253</v>
      </c>
      <c r="C42" s="181">
        <v>413364</v>
      </c>
      <c r="D42" s="181">
        <v>9460</v>
      </c>
      <c r="E42" s="181">
        <v>128560</v>
      </c>
      <c r="F42" s="181">
        <v>10000</v>
      </c>
      <c r="G42" s="181">
        <f t="shared" si="2"/>
        <v>42713</v>
      </c>
      <c r="H42" s="181">
        <f t="shared" si="3"/>
        <v>551924</v>
      </c>
    </row>
    <row r="43" spans="1:8" ht="18" customHeight="1" thickBot="1">
      <c r="A43" s="130" t="s">
        <v>22</v>
      </c>
      <c r="B43" s="182">
        <v>1508</v>
      </c>
      <c r="C43" s="182">
        <v>30240</v>
      </c>
      <c r="D43" s="182">
        <v>255868</v>
      </c>
      <c r="E43" s="182">
        <v>7386676</v>
      </c>
      <c r="F43" s="182">
        <v>1215890</v>
      </c>
      <c r="G43" s="182">
        <f t="shared" si="2"/>
        <v>257376</v>
      </c>
      <c r="H43" s="182">
        <f t="shared" si="3"/>
        <v>8632806</v>
      </c>
    </row>
    <row r="44" spans="1:9" ht="18" customHeight="1" thickBot="1">
      <c r="A44" s="37" t="s">
        <v>23</v>
      </c>
      <c r="B44" s="132">
        <f>SUM(B32:B43)</f>
        <v>266312</v>
      </c>
      <c r="C44" s="132">
        <f aca="true" t="shared" si="4" ref="C44:H44">SUM(C32:C43)</f>
        <v>5887402</v>
      </c>
      <c r="D44" s="132">
        <f t="shared" si="4"/>
        <v>523717</v>
      </c>
      <c r="E44" s="132">
        <f t="shared" si="4"/>
        <v>14560539</v>
      </c>
      <c r="F44" s="132">
        <f t="shared" si="4"/>
        <v>6510115</v>
      </c>
      <c r="G44" s="132">
        <f t="shared" si="4"/>
        <v>790029</v>
      </c>
      <c r="H44" s="132">
        <f t="shared" si="4"/>
        <v>26958056</v>
      </c>
      <c r="I44" s="139"/>
    </row>
    <row r="45" spans="1:7" ht="15.75" thickTop="1">
      <c r="A45" s="173" t="s">
        <v>196</v>
      </c>
      <c r="B45" s="173"/>
      <c r="C45" s="173"/>
      <c r="D45" s="173"/>
      <c r="E45" s="173"/>
      <c r="F45" s="173"/>
      <c r="G45" s="173"/>
    </row>
    <row r="53" spans="1:9" ht="20.25" customHeight="1">
      <c r="A53" s="120" t="s">
        <v>186</v>
      </c>
      <c r="B53" s="120"/>
      <c r="C53" s="120"/>
      <c r="D53" s="120"/>
      <c r="E53" s="120"/>
      <c r="F53" s="120"/>
      <c r="G53" s="120"/>
      <c r="H53" s="120"/>
      <c r="I53" s="120"/>
    </row>
    <row r="54" spans="1:9" ht="15" customHeight="1">
      <c r="A54" s="121" t="s">
        <v>197</v>
      </c>
      <c r="B54" s="121"/>
      <c r="C54" s="167"/>
      <c r="D54" s="134" t="s">
        <v>255</v>
      </c>
      <c r="E54" s="134"/>
      <c r="F54" s="167"/>
      <c r="G54" s="167"/>
      <c r="H54" s="124" t="s">
        <v>256</v>
      </c>
      <c r="I54" s="124"/>
    </row>
    <row r="55" spans="1:9" ht="15.75" customHeight="1">
      <c r="A55" s="177"/>
      <c r="B55" s="170" t="s">
        <v>257</v>
      </c>
      <c r="C55" s="170"/>
      <c r="D55" s="170" t="s">
        <v>252</v>
      </c>
      <c r="E55" s="170"/>
      <c r="F55" s="170" t="s">
        <v>258</v>
      </c>
      <c r="G55" s="170"/>
      <c r="H55" s="169" t="s">
        <v>259</v>
      </c>
      <c r="I55" s="169"/>
    </row>
    <row r="56" spans="1:9" ht="14.25" customHeight="1" thickBot="1">
      <c r="A56" s="151" t="s">
        <v>189</v>
      </c>
      <c r="B56" s="151" t="s">
        <v>260</v>
      </c>
      <c r="C56" s="151" t="s">
        <v>195</v>
      </c>
      <c r="D56" s="151" t="s">
        <v>260</v>
      </c>
      <c r="E56" s="151" t="s">
        <v>195</v>
      </c>
      <c r="F56" s="151" t="s">
        <v>260</v>
      </c>
      <c r="G56" s="151" t="s">
        <v>195</v>
      </c>
      <c r="H56" s="151" t="s">
        <v>260</v>
      </c>
      <c r="I56" s="151" t="s">
        <v>195</v>
      </c>
    </row>
    <row r="57" spans="1:9" ht="18" customHeight="1" thickTop="1">
      <c r="A57" s="129" t="s">
        <v>10</v>
      </c>
      <c r="B57" s="181">
        <v>0</v>
      </c>
      <c r="C57" s="181">
        <v>0</v>
      </c>
      <c r="D57" s="181">
        <v>332</v>
      </c>
      <c r="E57" s="181">
        <v>22000</v>
      </c>
      <c r="F57" s="181">
        <v>0</v>
      </c>
      <c r="G57" s="181">
        <v>0</v>
      </c>
      <c r="H57" s="181">
        <f aca="true" t="shared" si="5" ref="H57:I68">B57+D57+F57</f>
        <v>332</v>
      </c>
      <c r="I57" s="181">
        <f t="shared" si="5"/>
        <v>22000</v>
      </c>
    </row>
    <row r="58" spans="1:9" ht="18" customHeight="1">
      <c r="A58" s="130" t="s">
        <v>11</v>
      </c>
      <c r="B58" s="182">
        <v>0</v>
      </c>
      <c r="C58" s="182">
        <v>0</v>
      </c>
      <c r="D58" s="182">
        <v>842</v>
      </c>
      <c r="E58" s="182">
        <v>90364</v>
      </c>
      <c r="F58" s="182">
        <v>89</v>
      </c>
      <c r="G58" s="182">
        <v>16840</v>
      </c>
      <c r="H58" s="182">
        <f t="shared" si="5"/>
        <v>931</v>
      </c>
      <c r="I58" s="182">
        <f t="shared" si="5"/>
        <v>107204</v>
      </c>
    </row>
    <row r="59" spans="1:9" ht="18" customHeight="1">
      <c r="A59" s="129" t="s">
        <v>13</v>
      </c>
      <c r="B59" s="181">
        <v>0</v>
      </c>
      <c r="C59" s="181">
        <v>0</v>
      </c>
      <c r="D59" s="181">
        <v>6857</v>
      </c>
      <c r="E59" s="181">
        <v>655880</v>
      </c>
      <c r="F59" s="181">
        <v>109</v>
      </c>
      <c r="G59" s="181">
        <v>27655</v>
      </c>
      <c r="H59" s="181">
        <f t="shared" si="5"/>
        <v>6966</v>
      </c>
      <c r="I59" s="181">
        <f t="shared" si="5"/>
        <v>683535</v>
      </c>
    </row>
    <row r="60" spans="1:9" ht="18" customHeight="1">
      <c r="A60" s="130" t="s">
        <v>14</v>
      </c>
      <c r="B60" s="182">
        <v>129</v>
      </c>
      <c r="C60" s="182">
        <v>11965</v>
      </c>
      <c r="D60" s="182">
        <v>2696</v>
      </c>
      <c r="E60" s="182">
        <v>98903</v>
      </c>
      <c r="F60" s="182">
        <v>378</v>
      </c>
      <c r="G60" s="182">
        <v>80520</v>
      </c>
      <c r="H60" s="182">
        <f t="shared" si="5"/>
        <v>3203</v>
      </c>
      <c r="I60" s="182">
        <f t="shared" si="5"/>
        <v>191388</v>
      </c>
    </row>
    <row r="61" spans="1:9" ht="18" customHeight="1">
      <c r="A61" s="129" t="s">
        <v>15</v>
      </c>
      <c r="B61" s="181">
        <v>125</v>
      </c>
      <c r="C61" s="181">
        <v>8090</v>
      </c>
      <c r="D61" s="181">
        <v>563</v>
      </c>
      <c r="E61" s="181">
        <v>32280</v>
      </c>
      <c r="F61" s="181">
        <v>24</v>
      </c>
      <c r="G61" s="181">
        <v>6655</v>
      </c>
      <c r="H61" s="181">
        <f t="shared" si="5"/>
        <v>712</v>
      </c>
      <c r="I61" s="181">
        <f t="shared" si="5"/>
        <v>47025</v>
      </c>
    </row>
    <row r="62" spans="1:9" ht="18" customHeight="1">
      <c r="A62" s="130" t="s">
        <v>16</v>
      </c>
      <c r="B62" s="182">
        <v>390</v>
      </c>
      <c r="C62" s="182">
        <v>13650</v>
      </c>
      <c r="D62" s="182">
        <v>315</v>
      </c>
      <c r="E62" s="182">
        <v>10930</v>
      </c>
      <c r="F62" s="182">
        <v>154</v>
      </c>
      <c r="G62" s="182">
        <v>19045</v>
      </c>
      <c r="H62" s="182">
        <f t="shared" si="5"/>
        <v>859</v>
      </c>
      <c r="I62" s="182">
        <f t="shared" si="5"/>
        <v>43625</v>
      </c>
    </row>
    <row r="63" spans="1:9" ht="18" customHeight="1">
      <c r="A63" s="129" t="s">
        <v>184</v>
      </c>
      <c r="B63" s="181">
        <v>1365</v>
      </c>
      <c r="C63" s="181">
        <v>73185</v>
      </c>
      <c r="D63" s="181">
        <v>0</v>
      </c>
      <c r="E63" s="181">
        <v>0</v>
      </c>
      <c r="F63" s="181">
        <v>136</v>
      </c>
      <c r="G63" s="181">
        <v>42245</v>
      </c>
      <c r="H63" s="181">
        <f t="shared" si="5"/>
        <v>1501</v>
      </c>
      <c r="I63" s="181">
        <f t="shared" si="5"/>
        <v>115430</v>
      </c>
    </row>
    <row r="64" spans="1:9" ht="18" customHeight="1">
      <c r="A64" s="130" t="s">
        <v>185</v>
      </c>
      <c r="B64" s="182">
        <v>155</v>
      </c>
      <c r="C64" s="182">
        <v>16000</v>
      </c>
      <c r="D64" s="182">
        <v>40</v>
      </c>
      <c r="E64" s="182">
        <v>2800</v>
      </c>
      <c r="F64" s="182">
        <v>99</v>
      </c>
      <c r="G64" s="182">
        <v>17825</v>
      </c>
      <c r="H64" s="182">
        <f t="shared" si="5"/>
        <v>294</v>
      </c>
      <c r="I64" s="182">
        <f t="shared" si="5"/>
        <v>36625</v>
      </c>
    </row>
    <row r="65" spans="1:9" ht="18" customHeight="1">
      <c r="A65" s="129" t="s">
        <v>19</v>
      </c>
      <c r="B65" s="181">
        <v>420</v>
      </c>
      <c r="C65" s="181">
        <v>45735</v>
      </c>
      <c r="D65" s="181">
        <v>462</v>
      </c>
      <c r="E65" s="181">
        <v>26245</v>
      </c>
      <c r="F65" s="181">
        <v>100</v>
      </c>
      <c r="G65" s="181">
        <v>24690</v>
      </c>
      <c r="H65" s="181">
        <f t="shared" si="5"/>
        <v>982</v>
      </c>
      <c r="I65" s="181">
        <f t="shared" si="5"/>
        <v>96670</v>
      </c>
    </row>
    <row r="66" spans="1:9" ht="18" customHeight="1">
      <c r="A66" s="130" t="s">
        <v>20</v>
      </c>
      <c r="B66" s="182">
        <v>54</v>
      </c>
      <c r="C66" s="182">
        <v>7770</v>
      </c>
      <c r="D66" s="182">
        <v>43</v>
      </c>
      <c r="E66" s="182">
        <v>1720</v>
      </c>
      <c r="F66" s="182">
        <v>48</v>
      </c>
      <c r="G66" s="182">
        <v>8320</v>
      </c>
      <c r="H66" s="182">
        <f t="shared" si="5"/>
        <v>145</v>
      </c>
      <c r="I66" s="182">
        <f t="shared" si="5"/>
        <v>17810</v>
      </c>
    </row>
    <row r="67" spans="1:9" ht="18" customHeight="1">
      <c r="A67" s="129" t="s">
        <v>21</v>
      </c>
      <c r="B67" s="181">
        <v>0</v>
      </c>
      <c r="C67" s="181">
        <v>0</v>
      </c>
      <c r="D67" s="181">
        <v>0</v>
      </c>
      <c r="E67" s="181">
        <v>0</v>
      </c>
      <c r="F67" s="181">
        <v>2</v>
      </c>
      <c r="G67" s="181">
        <v>400</v>
      </c>
      <c r="H67" s="181">
        <f t="shared" si="5"/>
        <v>2</v>
      </c>
      <c r="I67" s="181">
        <f t="shared" si="5"/>
        <v>400</v>
      </c>
    </row>
    <row r="68" spans="1:9" ht="18" customHeight="1" thickBot="1">
      <c r="A68" s="130" t="s">
        <v>22</v>
      </c>
      <c r="B68" s="182">
        <v>1</v>
      </c>
      <c r="C68" s="182">
        <v>140</v>
      </c>
      <c r="D68" s="182">
        <v>334</v>
      </c>
      <c r="E68" s="182">
        <v>17110</v>
      </c>
      <c r="F68" s="182">
        <v>7477</v>
      </c>
      <c r="G68" s="182">
        <v>1045176</v>
      </c>
      <c r="H68" s="182">
        <f t="shared" si="5"/>
        <v>7812</v>
      </c>
      <c r="I68" s="182">
        <f t="shared" si="5"/>
        <v>1062426</v>
      </c>
    </row>
    <row r="69" spans="1:9" ht="18" customHeight="1" thickBot="1">
      <c r="A69" s="99" t="s">
        <v>23</v>
      </c>
      <c r="B69" s="132">
        <f>SUM(B57:B68)</f>
        <v>2639</v>
      </c>
      <c r="C69" s="132">
        <f aca="true" t="shared" si="6" ref="C69:I69">SUM(C57:C68)</f>
        <v>176535</v>
      </c>
      <c r="D69" s="132">
        <f t="shared" si="6"/>
        <v>12484</v>
      </c>
      <c r="E69" s="132">
        <f t="shared" si="6"/>
        <v>958232</v>
      </c>
      <c r="F69" s="132">
        <f t="shared" si="6"/>
        <v>8616</v>
      </c>
      <c r="G69" s="132">
        <f t="shared" si="6"/>
        <v>1289371</v>
      </c>
      <c r="H69" s="132">
        <f t="shared" si="6"/>
        <v>23739</v>
      </c>
      <c r="I69" s="132">
        <f t="shared" si="6"/>
        <v>2424138</v>
      </c>
    </row>
    <row r="70" spans="1:7" ht="15.75" thickTop="1">
      <c r="A70" s="173" t="s">
        <v>196</v>
      </c>
      <c r="B70" s="173"/>
      <c r="C70" s="173"/>
      <c r="D70" s="173"/>
      <c r="E70" s="173"/>
      <c r="F70" s="173"/>
      <c r="G70" s="173"/>
    </row>
    <row r="79" spans="1:9" ht="20.25" customHeight="1">
      <c r="A79" s="120" t="s">
        <v>186</v>
      </c>
      <c r="B79" s="120"/>
      <c r="C79" s="120"/>
      <c r="D79" s="120"/>
      <c r="E79" s="120"/>
      <c r="F79" s="120"/>
      <c r="G79" s="120"/>
      <c r="H79" s="120"/>
      <c r="I79" s="120"/>
    </row>
    <row r="80" spans="1:9" ht="15.75">
      <c r="A80" s="121" t="s">
        <v>261</v>
      </c>
      <c r="B80" s="121"/>
      <c r="C80" s="167"/>
      <c r="D80" s="167"/>
      <c r="E80" s="167"/>
      <c r="F80" s="167"/>
      <c r="G80" s="167"/>
      <c r="H80" s="134" t="s">
        <v>215</v>
      </c>
      <c r="I80" s="134"/>
    </row>
    <row r="81" spans="1:9" ht="15" customHeight="1">
      <c r="A81" s="169"/>
      <c r="B81" s="169"/>
      <c r="C81" s="170"/>
      <c r="D81" s="171" t="s">
        <v>262</v>
      </c>
      <c r="E81" s="171"/>
      <c r="F81" s="171"/>
      <c r="G81" s="170"/>
      <c r="H81" s="171"/>
      <c r="I81" s="171"/>
    </row>
    <row r="82" spans="1:9" ht="15">
      <c r="A82" s="183" t="s">
        <v>263</v>
      </c>
      <c r="B82" s="184" t="s">
        <v>264</v>
      </c>
      <c r="C82" s="184"/>
      <c r="D82" s="184" t="s">
        <v>265</v>
      </c>
      <c r="E82" s="184"/>
      <c r="F82" s="184" t="s">
        <v>252</v>
      </c>
      <c r="G82" s="184"/>
      <c r="H82" s="184" t="s">
        <v>23</v>
      </c>
      <c r="I82" s="184"/>
    </row>
    <row r="83" spans="1:9" ht="15.75" thickBot="1">
      <c r="A83" s="185"/>
      <c r="B83" s="186" t="s">
        <v>260</v>
      </c>
      <c r="C83" s="186" t="s">
        <v>195</v>
      </c>
      <c r="D83" s="186" t="s">
        <v>260</v>
      </c>
      <c r="E83" s="186" t="s">
        <v>195</v>
      </c>
      <c r="F83" s="186" t="s">
        <v>260</v>
      </c>
      <c r="G83" s="186" t="s">
        <v>195</v>
      </c>
      <c r="H83" s="186" t="s">
        <v>260</v>
      </c>
      <c r="I83" s="186" t="s">
        <v>195</v>
      </c>
    </row>
    <row r="84" spans="1:9" ht="18.75" customHeight="1" thickTop="1">
      <c r="A84" s="129" t="s">
        <v>10</v>
      </c>
      <c r="B84" s="97">
        <v>1803</v>
      </c>
      <c r="C84" s="97">
        <v>225980</v>
      </c>
      <c r="D84" s="97">
        <v>19</v>
      </c>
      <c r="E84" s="97">
        <v>4470</v>
      </c>
      <c r="F84" s="97">
        <v>2219</v>
      </c>
      <c r="G84" s="97">
        <v>233185</v>
      </c>
      <c r="H84" s="97">
        <f aca="true" t="shared" si="7" ref="H84:I95">B84+D84+F84</f>
        <v>4041</v>
      </c>
      <c r="I84" s="97">
        <f t="shared" si="7"/>
        <v>463635</v>
      </c>
    </row>
    <row r="85" spans="1:9" ht="18" customHeight="1">
      <c r="A85" s="130" t="s">
        <v>11</v>
      </c>
      <c r="B85" s="98">
        <v>3322</v>
      </c>
      <c r="C85" s="98">
        <v>462183</v>
      </c>
      <c r="D85" s="98">
        <v>58</v>
      </c>
      <c r="E85" s="98">
        <v>10495</v>
      </c>
      <c r="F85" s="98">
        <v>1632</v>
      </c>
      <c r="G85" s="98">
        <v>199090</v>
      </c>
      <c r="H85" s="98">
        <f t="shared" si="7"/>
        <v>5012</v>
      </c>
      <c r="I85" s="98">
        <f t="shared" si="7"/>
        <v>671768</v>
      </c>
    </row>
    <row r="86" spans="1:9" ht="18.75" customHeight="1">
      <c r="A86" s="129" t="s">
        <v>13</v>
      </c>
      <c r="B86" s="97">
        <v>19002</v>
      </c>
      <c r="C86" s="97">
        <v>2829375</v>
      </c>
      <c r="D86" s="97">
        <v>48</v>
      </c>
      <c r="E86" s="97">
        <v>9390</v>
      </c>
      <c r="F86" s="97">
        <v>1479</v>
      </c>
      <c r="G86" s="97">
        <v>204925</v>
      </c>
      <c r="H86" s="97">
        <f t="shared" si="7"/>
        <v>20529</v>
      </c>
      <c r="I86" s="97">
        <f t="shared" si="7"/>
        <v>3043690</v>
      </c>
    </row>
    <row r="87" spans="1:9" ht="19.5" customHeight="1">
      <c r="A87" s="130" t="s">
        <v>14</v>
      </c>
      <c r="B87" s="98">
        <v>35838</v>
      </c>
      <c r="C87" s="98">
        <v>5555386</v>
      </c>
      <c r="D87" s="98">
        <v>345</v>
      </c>
      <c r="E87" s="98">
        <v>71300</v>
      </c>
      <c r="F87" s="98">
        <v>10830</v>
      </c>
      <c r="G87" s="98">
        <v>1400770</v>
      </c>
      <c r="H87" s="98">
        <f t="shared" si="7"/>
        <v>47013</v>
      </c>
      <c r="I87" s="98">
        <f t="shared" si="7"/>
        <v>7027456</v>
      </c>
    </row>
    <row r="88" spans="1:9" ht="18" customHeight="1">
      <c r="A88" s="129" t="s">
        <v>15</v>
      </c>
      <c r="B88" s="97">
        <v>7791</v>
      </c>
      <c r="C88" s="97">
        <v>1127563</v>
      </c>
      <c r="D88" s="97">
        <v>4</v>
      </c>
      <c r="E88" s="97">
        <v>1000</v>
      </c>
      <c r="F88" s="97">
        <v>1481</v>
      </c>
      <c r="G88" s="97">
        <v>197345</v>
      </c>
      <c r="H88" s="97">
        <f t="shared" si="7"/>
        <v>9276</v>
      </c>
      <c r="I88" s="97">
        <f t="shared" si="7"/>
        <v>1325908</v>
      </c>
    </row>
    <row r="89" spans="1:9" ht="17.25" customHeight="1">
      <c r="A89" s="130" t="s">
        <v>16</v>
      </c>
      <c r="B89" s="98">
        <v>2385</v>
      </c>
      <c r="C89" s="98">
        <v>332665</v>
      </c>
      <c r="D89" s="98">
        <v>112</v>
      </c>
      <c r="E89" s="98">
        <v>13610</v>
      </c>
      <c r="F89" s="98">
        <v>2739</v>
      </c>
      <c r="G89" s="98">
        <v>338320</v>
      </c>
      <c r="H89" s="98">
        <f t="shared" si="7"/>
        <v>5236</v>
      </c>
      <c r="I89" s="98">
        <f t="shared" si="7"/>
        <v>684595</v>
      </c>
    </row>
    <row r="90" spans="1:9" ht="18" customHeight="1">
      <c r="A90" s="129" t="s">
        <v>184</v>
      </c>
      <c r="B90" s="97">
        <v>43653</v>
      </c>
      <c r="C90" s="97">
        <v>6235980</v>
      </c>
      <c r="D90" s="97">
        <v>94</v>
      </c>
      <c r="E90" s="97">
        <v>23140</v>
      </c>
      <c r="F90" s="97">
        <v>2027</v>
      </c>
      <c r="G90" s="97">
        <v>271790</v>
      </c>
      <c r="H90" s="97">
        <f t="shared" si="7"/>
        <v>45774</v>
      </c>
      <c r="I90" s="97">
        <f t="shared" si="7"/>
        <v>6530910</v>
      </c>
    </row>
    <row r="91" spans="1:9" ht="18.75" customHeight="1">
      <c r="A91" s="130" t="s">
        <v>185</v>
      </c>
      <c r="B91" s="98">
        <v>2774</v>
      </c>
      <c r="C91" s="98">
        <v>388000</v>
      </c>
      <c r="D91" s="98">
        <v>27</v>
      </c>
      <c r="E91" s="98">
        <v>5670</v>
      </c>
      <c r="F91" s="98">
        <v>181</v>
      </c>
      <c r="G91" s="98">
        <v>22450</v>
      </c>
      <c r="H91" s="98">
        <f t="shared" si="7"/>
        <v>2982</v>
      </c>
      <c r="I91" s="98">
        <f t="shared" si="7"/>
        <v>416120</v>
      </c>
    </row>
    <row r="92" spans="1:9" ht="18.75" customHeight="1">
      <c r="A92" s="129" t="s">
        <v>19</v>
      </c>
      <c r="B92" s="97">
        <v>12027</v>
      </c>
      <c r="C92" s="97">
        <v>1456915</v>
      </c>
      <c r="D92" s="97">
        <v>282</v>
      </c>
      <c r="E92" s="97">
        <v>58775</v>
      </c>
      <c r="F92" s="97">
        <v>1492</v>
      </c>
      <c r="G92" s="97">
        <v>157000</v>
      </c>
      <c r="H92" s="97">
        <f t="shared" si="7"/>
        <v>13801</v>
      </c>
      <c r="I92" s="97">
        <f t="shared" si="7"/>
        <v>1672690</v>
      </c>
    </row>
    <row r="93" spans="1:9" ht="18.75" customHeight="1">
      <c r="A93" s="130" t="s">
        <v>20</v>
      </c>
      <c r="B93" s="98">
        <v>2890</v>
      </c>
      <c r="C93" s="98">
        <v>327770</v>
      </c>
      <c r="D93" s="98">
        <v>0</v>
      </c>
      <c r="E93" s="98">
        <v>0</v>
      </c>
      <c r="F93" s="98">
        <v>0</v>
      </c>
      <c r="G93" s="98">
        <v>0</v>
      </c>
      <c r="H93" s="98">
        <f t="shared" si="7"/>
        <v>2890</v>
      </c>
      <c r="I93" s="98">
        <f t="shared" si="7"/>
        <v>327770</v>
      </c>
    </row>
    <row r="94" spans="1:9" ht="17.25" customHeight="1">
      <c r="A94" s="129" t="s">
        <v>21</v>
      </c>
      <c r="B94" s="97">
        <v>2222</v>
      </c>
      <c r="C94" s="97">
        <v>328280</v>
      </c>
      <c r="D94" s="97">
        <v>2</v>
      </c>
      <c r="E94" s="97">
        <v>360</v>
      </c>
      <c r="F94" s="97">
        <v>4</v>
      </c>
      <c r="G94" s="97">
        <v>520</v>
      </c>
      <c r="H94" s="97">
        <f t="shared" si="7"/>
        <v>2228</v>
      </c>
      <c r="I94" s="97">
        <f t="shared" si="7"/>
        <v>329160</v>
      </c>
    </row>
    <row r="95" spans="1:9" ht="18.75" customHeight="1">
      <c r="A95" s="130" t="s">
        <v>22</v>
      </c>
      <c r="B95" s="98">
        <v>40587</v>
      </c>
      <c r="C95" s="98">
        <v>5620192</v>
      </c>
      <c r="D95" s="98">
        <v>1561</v>
      </c>
      <c r="E95" s="98">
        <v>335852</v>
      </c>
      <c r="F95" s="98">
        <v>69643</v>
      </c>
      <c r="G95" s="98">
        <v>8774433</v>
      </c>
      <c r="H95" s="98">
        <f t="shared" si="7"/>
        <v>111791</v>
      </c>
      <c r="I95" s="98">
        <f t="shared" si="7"/>
        <v>14730477</v>
      </c>
    </row>
    <row r="96" spans="1:9" ht="14.25" customHeight="1" thickBot="1">
      <c r="A96" s="187" t="s">
        <v>266</v>
      </c>
      <c r="B96" s="188">
        <f>SUM(B84:B95)</f>
        <v>174294</v>
      </c>
      <c r="C96" s="188">
        <f aca="true" t="shared" si="8" ref="C96:I96">SUM(C84:C95)</f>
        <v>24890289</v>
      </c>
      <c r="D96" s="188">
        <f t="shared" si="8"/>
        <v>2552</v>
      </c>
      <c r="E96" s="188">
        <f t="shared" si="8"/>
        <v>534062</v>
      </c>
      <c r="F96" s="188">
        <f t="shared" si="8"/>
        <v>93727</v>
      </c>
      <c r="G96" s="188">
        <f t="shared" si="8"/>
        <v>11799828</v>
      </c>
      <c r="H96" s="188">
        <f t="shared" si="8"/>
        <v>270573</v>
      </c>
      <c r="I96" s="188">
        <f t="shared" si="8"/>
        <v>37224179</v>
      </c>
    </row>
    <row r="97" spans="1:9" ht="15.75" thickTop="1">
      <c r="A97" s="173" t="s">
        <v>196</v>
      </c>
      <c r="B97" s="173"/>
      <c r="C97" s="173"/>
      <c r="D97" s="173"/>
      <c r="E97" s="173"/>
      <c r="F97" s="173"/>
      <c r="G97" s="173"/>
      <c r="H97" s="119"/>
      <c r="I97" s="119"/>
    </row>
  </sheetData>
  <sheetProtection/>
  <mergeCells count="29">
    <mergeCell ref="A82:A83"/>
    <mergeCell ref="A97:G97"/>
    <mergeCell ref="H55:I55"/>
    <mergeCell ref="A70:G70"/>
    <mergeCell ref="A79:I79"/>
    <mergeCell ref="A80:B80"/>
    <mergeCell ref="H80:I80"/>
    <mergeCell ref="A81:B81"/>
    <mergeCell ref="D81:F81"/>
    <mergeCell ref="H81:I81"/>
    <mergeCell ref="A30:A31"/>
    <mergeCell ref="A45:G45"/>
    <mergeCell ref="A53:I53"/>
    <mergeCell ref="A54:B54"/>
    <mergeCell ref="D54:E54"/>
    <mergeCell ref="H54:I54"/>
    <mergeCell ref="A19:G19"/>
    <mergeCell ref="A27:H27"/>
    <mergeCell ref="A28:B28"/>
    <mergeCell ref="G28:H28"/>
    <mergeCell ref="A29:B29"/>
    <mergeCell ref="C29:D29"/>
    <mergeCell ref="A1:I1"/>
    <mergeCell ref="A2:B2"/>
    <mergeCell ref="H2:I2"/>
    <mergeCell ref="A3:B3"/>
    <mergeCell ref="D3:F3"/>
    <mergeCell ref="A4:A5"/>
    <mergeCell ref="H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0.00390625" style="0" customWidth="1"/>
    <col min="4" max="4" width="8.140625" style="0" customWidth="1"/>
    <col min="5" max="5" width="11.00390625" style="0" customWidth="1"/>
    <col min="6" max="6" width="9.28125" style="0" customWidth="1"/>
    <col min="7" max="7" width="10.140625" style="0" customWidth="1"/>
    <col min="8" max="8" width="5.57421875" style="0" customWidth="1"/>
    <col min="9" max="9" width="9.140625" style="0" customWidth="1"/>
    <col min="10" max="10" width="8.57421875" style="0" customWidth="1"/>
    <col min="11" max="11" width="8.28125" style="0" customWidth="1"/>
    <col min="12" max="12" width="11.140625" style="0" customWidth="1"/>
    <col min="13" max="13" width="8.28125" style="0" customWidth="1"/>
    <col min="14" max="14" width="7.421875" style="0" customWidth="1"/>
    <col min="15" max="15" width="9.57421875" style="0" customWidth="1"/>
    <col min="16" max="16" width="13.421875" style="0" customWidth="1"/>
  </cols>
  <sheetData>
    <row r="1" spans="1:16" ht="26.25" customHeight="1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 customHeight="1">
      <c r="A2" s="121" t="s">
        <v>197</v>
      </c>
      <c r="B2" s="121"/>
      <c r="C2" s="121"/>
      <c r="D2" s="135"/>
      <c r="E2" s="135"/>
      <c r="F2" s="135"/>
      <c r="G2" s="135"/>
      <c r="H2" s="134" t="s">
        <v>267</v>
      </c>
      <c r="I2" s="134"/>
      <c r="J2" s="135"/>
      <c r="K2" s="135"/>
      <c r="L2" s="135"/>
      <c r="M2" s="135"/>
      <c r="N2" s="124" t="s">
        <v>188</v>
      </c>
      <c r="O2" s="124"/>
      <c r="P2" s="124"/>
    </row>
    <row r="3" spans="1:16" ht="15">
      <c r="A3" s="189" t="s">
        <v>3</v>
      </c>
      <c r="B3" s="126" t="s">
        <v>268</v>
      </c>
      <c r="C3" s="126"/>
      <c r="D3" s="126" t="s">
        <v>269</v>
      </c>
      <c r="E3" s="126"/>
      <c r="F3" s="126" t="s">
        <v>270</v>
      </c>
      <c r="G3" s="126"/>
      <c r="H3" s="126" t="s">
        <v>271</v>
      </c>
      <c r="I3" s="126"/>
      <c r="J3" s="126" t="s">
        <v>272</v>
      </c>
      <c r="K3" s="126"/>
      <c r="L3" s="136" t="s">
        <v>175</v>
      </c>
      <c r="M3" s="136"/>
      <c r="N3" s="137" t="s">
        <v>23</v>
      </c>
      <c r="O3" s="137"/>
      <c r="P3" s="137"/>
    </row>
    <row r="4" spans="1:16" ht="15.75" thickBot="1">
      <c r="A4" s="190"/>
      <c r="B4" s="151" t="s">
        <v>61</v>
      </c>
      <c r="C4" s="151" t="s">
        <v>195</v>
      </c>
      <c r="D4" s="151" t="s">
        <v>260</v>
      </c>
      <c r="E4" s="151" t="s">
        <v>195</v>
      </c>
      <c r="F4" s="151" t="s">
        <v>260</v>
      </c>
      <c r="G4" s="151" t="s">
        <v>195</v>
      </c>
      <c r="H4" s="151" t="s">
        <v>260</v>
      </c>
      <c r="I4" s="151" t="s">
        <v>195</v>
      </c>
      <c r="J4" s="151" t="s">
        <v>43</v>
      </c>
      <c r="K4" s="151" t="s">
        <v>195</v>
      </c>
      <c r="L4" s="151" t="s">
        <v>195</v>
      </c>
      <c r="M4" s="151" t="s">
        <v>43</v>
      </c>
      <c r="N4" s="151" t="s">
        <v>273</v>
      </c>
      <c r="O4" s="151" t="s">
        <v>260</v>
      </c>
      <c r="P4" s="151" t="s">
        <v>195</v>
      </c>
    </row>
    <row r="5" spans="1:19" ht="24" customHeight="1" thickTop="1">
      <c r="A5" s="181" t="s">
        <v>10</v>
      </c>
      <c r="B5" s="97">
        <v>912</v>
      </c>
      <c r="C5" s="97">
        <v>11250</v>
      </c>
      <c r="D5" s="97">
        <v>1168</v>
      </c>
      <c r="E5" s="97">
        <v>964350</v>
      </c>
      <c r="F5" s="97">
        <v>3120</v>
      </c>
      <c r="G5" s="97">
        <v>10980</v>
      </c>
      <c r="H5" s="97">
        <v>0</v>
      </c>
      <c r="I5" s="97">
        <v>0</v>
      </c>
      <c r="J5" s="97">
        <v>1956</v>
      </c>
      <c r="K5" s="97">
        <v>29535</v>
      </c>
      <c r="L5" s="97">
        <v>44309</v>
      </c>
      <c r="M5" s="97">
        <v>1956</v>
      </c>
      <c r="N5" s="97">
        <v>912</v>
      </c>
      <c r="O5" s="97">
        <f>D5+F5+H5</f>
        <v>4288</v>
      </c>
      <c r="P5" s="97">
        <f>C5+E5+G5+I5+K5+L5</f>
        <v>1060424</v>
      </c>
      <c r="S5" s="139"/>
    </row>
    <row r="6" spans="1:16" ht="22.5" customHeight="1">
      <c r="A6" s="182" t="s">
        <v>11</v>
      </c>
      <c r="B6" s="98">
        <v>40</v>
      </c>
      <c r="C6" s="98">
        <v>1000</v>
      </c>
      <c r="D6" s="98">
        <v>917</v>
      </c>
      <c r="E6" s="98">
        <v>916075</v>
      </c>
      <c r="F6" s="98">
        <v>3660</v>
      </c>
      <c r="G6" s="98">
        <v>18180</v>
      </c>
      <c r="H6" s="98">
        <v>0</v>
      </c>
      <c r="I6" s="98">
        <v>0</v>
      </c>
      <c r="J6" s="98">
        <v>500</v>
      </c>
      <c r="K6" s="98">
        <v>6450</v>
      </c>
      <c r="L6" s="98">
        <v>19170</v>
      </c>
      <c r="M6" s="98">
        <v>500</v>
      </c>
      <c r="N6" s="98">
        <v>40</v>
      </c>
      <c r="O6" s="98">
        <f aca="true" t="shared" si="0" ref="O6:O16">D6+F6+H6</f>
        <v>4577</v>
      </c>
      <c r="P6" s="98">
        <f aca="true" t="shared" si="1" ref="P6:P16">C6+E6+G6+I6+K6+L6</f>
        <v>960875</v>
      </c>
    </row>
    <row r="7" spans="1:16" ht="22.5" customHeight="1">
      <c r="A7" s="181" t="s">
        <v>13</v>
      </c>
      <c r="B7" s="97">
        <v>834</v>
      </c>
      <c r="C7" s="97">
        <v>19080</v>
      </c>
      <c r="D7" s="97">
        <v>1000</v>
      </c>
      <c r="E7" s="97">
        <v>909550</v>
      </c>
      <c r="F7" s="97">
        <v>8500</v>
      </c>
      <c r="G7" s="97">
        <v>31500</v>
      </c>
      <c r="H7" s="97">
        <v>20</v>
      </c>
      <c r="I7" s="97">
        <v>20000</v>
      </c>
      <c r="J7" s="97">
        <v>2584</v>
      </c>
      <c r="K7" s="97">
        <v>14180</v>
      </c>
      <c r="L7" s="97">
        <v>432450</v>
      </c>
      <c r="M7" s="97">
        <v>2584</v>
      </c>
      <c r="N7" s="97">
        <v>834</v>
      </c>
      <c r="O7" s="97">
        <f t="shared" si="0"/>
        <v>9520</v>
      </c>
      <c r="P7" s="97">
        <f t="shared" si="1"/>
        <v>1426760</v>
      </c>
    </row>
    <row r="8" spans="1:16" ht="22.5" customHeight="1">
      <c r="A8" s="182" t="s">
        <v>14</v>
      </c>
      <c r="B8" s="98">
        <v>27005</v>
      </c>
      <c r="C8" s="98">
        <v>541160</v>
      </c>
      <c r="D8" s="98">
        <v>6117</v>
      </c>
      <c r="E8" s="98">
        <v>5333689</v>
      </c>
      <c r="F8" s="98">
        <v>47624</v>
      </c>
      <c r="G8" s="98">
        <v>472885</v>
      </c>
      <c r="H8" s="98">
        <v>411</v>
      </c>
      <c r="I8" s="98">
        <v>411000</v>
      </c>
      <c r="J8" s="98">
        <v>1348</v>
      </c>
      <c r="K8" s="98">
        <v>34492</v>
      </c>
      <c r="L8" s="98">
        <v>1160484</v>
      </c>
      <c r="M8" s="98">
        <v>1348</v>
      </c>
      <c r="N8" s="98">
        <v>27005</v>
      </c>
      <c r="O8" s="98">
        <f t="shared" si="0"/>
        <v>54152</v>
      </c>
      <c r="P8" s="98">
        <f t="shared" si="1"/>
        <v>7953710</v>
      </c>
    </row>
    <row r="9" spans="1:16" ht="21" customHeight="1">
      <c r="A9" s="181" t="s">
        <v>15</v>
      </c>
      <c r="B9" s="97">
        <v>316</v>
      </c>
      <c r="C9" s="97">
        <v>7660</v>
      </c>
      <c r="D9" s="97">
        <v>2085</v>
      </c>
      <c r="E9" s="97">
        <v>1888400</v>
      </c>
      <c r="F9" s="97">
        <v>27316</v>
      </c>
      <c r="G9" s="97">
        <v>79948</v>
      </c>
      <c r="H9" s="97">
        <v>0</v>
      </c>
      <c r="I9" s="97">
        <v>0</v>
      </c>
      <c r="J9" s="97">
        <v>89</v>
      </c>
      <c r="K9" s="97">
        <v>712</v>
      </c>
      <c r="L9" s="97">
        <v>157620</v>
      </c>
      <c r="M9" s="97">
        <v>89</v>
      </c>
      <c r="N9" s="97">
        <v>316</v>
      </c>
      <c r="O9" s="97">
        <f t="shared" si="0"/>
        <v>29401</v>
      </c>
      <c r="P9" s="97">
        <f t="shared" si="1"/>
        <v>2134340</v>
      </c>
    </row>
    <row r="10" spans="1:16" ht="24.75" customHeight="1">
      <c r="A10" s="182" t="s">
        <v>16</v>
      </c>
      <c r="B10" s="98">
        <v>0</v>
      </c>
      <c r="C10" s="98">
        <v>0</v>
      </c>
      <c r="D10" s="98">
        <v>513</v>
      </c>
      <c r="E10" s="98">
        <v>478835</v>
      </c>
      <c r="F10" s="98">
        <v>10875</v>
      </c>
      <c r="G10" s="98">
        <v>24500</v>
      </c>
      <c r="H10" s="98">
        <v>0</v>
      </c>
      <c r="I10" s="98">
        <v>0</v>
      </c>
      <c r="J10" s="98">
        <v>60</v>
      </c>
      <c r="K10" s="98">
        <v>3000</v>
      </c>
      <c r="L10" s="98">
        <v>0</v>
      </c>
      <c r="M10" s="98">
        <v>60</v>
      </c>
      <c r="N10" s="98">
        <v>0</v>
      </c>
      <c r="O10" s="98">
        <f t="shared" si="0"/>
        <v>11388</v>
      </c>
      <c r="P10" s="98">
        <f t="shared" si="1"/>
        <v>506335</v>
      </c>
    </row>
    <row r="11" spans="1:16" ht="21" customHeight="1">
      <c r="A11" s="181" t="s">
        <v>184</v>
      </c>
      <c r="B11" s="97">
        <v>1839</v>
      </c>
      <c r="C11" s="97">
        <v>86860</v>
      </c>
      <c r="D11" s="97">
        <v>10290</v>
      </c>
      <c r="E11" s="97">
        <v>10263090</v>
      </c>
      <c r="F11" s="97">
        <v>6295</v>
      </c>
      <c r="G11" s="97">
        <v>31450</v>
      </c>
      <c r="H11" s="97">
        <v>0</v>
      </c>
      <c r="I11" s="97">
        <v>0</v>
      </c>
      <c r="J11" s="97">
        <v>1050</v>
      </c>
      <c r="K11" s="97">
        <v>47700</v>
      </c>
      <c r="L11" s="97">
        <v>176900</v>
      </c>
      <c r="M11" s="97">
        <v>1050</v>
      </c>
      <c r="N11" s="97">
        <v>1839</v>
      </c>
      <c r="O11" s="97">
        <f t="shared" si="0"/>
        <v>16585</v>
      </c>
      <c r="P11" s="97">
        <f t="shared" si="1"/>
        <v>10606000</v>
      </c>
    </row>
    <row r="12" spans="1:16" ht="22.5" customHeight="1">
      <c r="A12" s="182" t="s">
        <v>185</v>
      </c>
      <c r="B12" s="98">
        <v>8360</v>
      </c>
      <c r="C12" s="98">
        <v>68680</v>
      </c>
      <c r="D12" s="98">
        <v>525</v>
      </c>
      <c r="E12" s="98">
        <v>507500</v>
      </c>
      <c r="F12" s="98">
        <v>2500</v>
      </c>
      <c r="G12" s="98">
        <v>51500</v>
      </c>
      <c r="H12" s="98">
        <v>0</v>
      </c>
      <c r="I12" s="98">
        <v>0</v>
      </c>
      <c r="J12" s="98">
        <v>100</v>
      </c>
      <c r="K12" s="98">
        <v>1600</v>
      </c>
      <c r="L12" s="98">
        <v>20000</v>
      </c>
      <c r="M12" s="98">
        <v>100</v>
      </c>
      <c r="N12" s="98">
        <v>8360</v>
      </c>
      <c r="O12" s="98">
        <f t="shared" si="0"/>
        <v>3025</v>
      </c>
      <c r="P12" s="98">
        <f t="shared" si="1"/>
        <v>649280</v>
      </c>
    </row>
    <row r="13" spans="1:16" ht="21.75" customHeight="1">
      <c r="A13" s="181" t="s">
        <v>19</v>
      </c>
      <c r="B13" s="97">
        <v>1175</v>
      </c>
      <c r="C13" s="97">
        <v>12610</v>
      </c>
      <c r="D13" s="97">
        <v>2009</v>
      </c>
      <c r="E13" s="97">
        <v>1709800</v>
      </c>
      <c r="F13" s="97">
        <v>932</v>
      </c>
      <c r="G13" s="97">
        <v>5450</v>
      </c>
      <c r="H13" s="97">
        <v>0</v>
      </c>
      <c r="I13" s="97">
        <v>0</v>
      </c>
      <c r="J13" s="97">
        <v>4460</v>
      </c>
      <c r="K13" s="97">
        <v>31970</v>
      </c>
      <c r="L13" s="97">
        <v>100</v>
      </c>
      <c r="M13" s="97">
        <v>4460</v>
      </c>
      <c r="N13" s="97">
        <v>1175</v>
      </c>
      <c r="O13" s="97">
        <f t="shared" si="0"/>
        <v>2941</v>
      </c>
      <c r="P13" s="97">
        <f t="shared" si="1"/>
        <v>1759930</v>
      </c>
    </row>
    <row r="14" spans="1:20" ht="21.75" customHeight="1">
      <c r="A14" s="182" t="s">
        <v>20</v>
      </c>
      <c r="B14" s="98">
        <v>0</v>
      </c>
      <c r="C14" s="98">
        <v>0</v>
      </c>
      <c r="D14" s="98">
        <v>344</v>
      </c>
      <c r="E14" s="98">
        <v>335300</v>
      </c>
      <c r="F14" s="98">
        <v>0</v>
      </c>
      <c r="G14" s="98">
        <v>0</v>
      </c>
      <c r="H14" s="98">
        <v>0</v>
      </c>
      <c r="I14" s="98">
        <v>0</v>
      </c>
      <c r="J14" s="98">
        <v>100</v>
      </c>
      <c r="K14" s="98">
        <v>1000</v>
      </c>
      <c r="L14" s="98">
        <v>2500</v>
      </c>
      <c r="M14" s="98">
        <v>100</v>
      </c>
      <c r="N14" s="98">
        <v>0</v>
      </c>
      <c r="O14" s="98">
        <f t="shared" si="0"/>
        <v>344</v>
      </c>
      <c r="P14" s="98">
        <f t="shared" si="1"/>
        <v>338800</v>
      </c>
      <c r="T14" s="139"/>
    </row>
    <row r="15" spans="1:16" ht="21" customHeight="1">
      <c r="A15" s="181" t="s">
        <v>21</v>
      </c>
      <c r="B15" s="97">
        <v>7</v>
      </c>
      <c r="C15" s="97">
        <v>700</v>
      </c>
      <c r="D15" s="97">
        <v>333</v>
      </c>
      <c r="E15" s="97">
        <v>289000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750</v>
      </c>
      <c r="M15" s="97">
        <v>0</v>
      </c>
      <c r="N15" s="97">
        <v>7</v>
      </c>
      <c r="O15" s="97">
        <f t="shared" si="0"/>
        <v>333</v>
      </c>
      <c r="P15" s="97">
        <f t="shared" si="1"/>
        <v>290450</v>
      </c>
    </row>
    <row r="16" spans="1:16" ht="22.5" customHeight="1" thickBot="1">
      <c r="A16" s="182" t="s">
        <v>22</v>
      </c>
      <c r="B16" s="98">
        <v>12845</v>
      </c>
      <c r="C16" s="98">
        <v>350252</v>
      </c>
      <c r="D16" s="98">
        <v>25243</v>
      </c>
      <c r="E16" s="98">
        <v>23914215</v>
      </c>
      <c r="F16" s="98">
        <v>158945</v>
      </c>
      <c r="G16" s="98">
        <v>632584</v>
      </c>
      <c r="H16" s="98">
        <v>0</v>
      </c>
      <c r="I16" s="98">
        <v>0</v>
      </c>
      <c r="J16" s="98">
        <v>22390</v>
      </c>
      <c r="K16" s="98">
        <v>384547</v>
      </c>
      <c r="L16" s="98">
        <v>5126192</v>
      </c>
      <c r="M16" s="98">
        <v>22390</v>
      </c>
      <c r="N16" s="98">
        <v>12845</v>
      </c>
      <c r="O16" s="98">
        <f t="shared" si="0"/>
        <v>184188</v>
      </c>
      <c r="P16" s="98">
        <f t="shared" si="1"/>
        <v>30407790</v>
      </c>
    </row>
    <row r="17" spans="1:16" ht="18" customHeight="1" thickBot="1">
      <c r="A17" s="191" t="s">
        <v>23</v>
      </c>
      <c r="B17" s="132">
        <f>SUM(B5:B16)</f>
        <v>53333</v>
      </c>
      <c r="C17" s="132">
        <f aca="true" t="shared" si="2" ref="C17:P17">SUM(C5:C16)</f>
        <v>1099252</v>
      </c>
      <c r="D17" s="132">
        <f t="shared" si="2"/>
        <v>50544</v>
      </c>
      <c r="E17" s="132">
        <f t="shared" si="2"/>
        <v>47509804</v>
      </c>
      <c r="F17" s="132">
        <f t="shared" si="2"/>
        <v>269767</v>
      </c>
      <c r="G17" s="132">
        <f t="shared" si="2"/>
        <v>1358977</v>
      </c>
      <c r="H17" s="132">
        <f t="shared" si="2"/>
        <v>431</v>
      </c>
      <c r="I17" s="132">
        <f t="shared" si="2"/>
        <v>431000</v>
      </c>
      <c r="J17" s="132">
        <f t="shared" si="2"/>
        <v>34637</v>
      </c>
      <c r="K17" s="132">
        <f t="shared" si="2"/>
        <v>555186</v>
      </c>
      <c r="L17" s="132">
        <f t="shared" si="2"/>
        <v>7140475</v>
      </c>
      <c r="M17" s="132">
        <f t="shared" si="2"/>
        <v>34637</v>
      </c>
      <c r="N17" s="132">
        <f t="shared" si="2"/>
        <v>53333</v>
      </c>
      <c r="O17" s="132">
        <f t="shared" si="2"/>
        <v>320742</v>
      </c>
      <c r="P17" s="132">
        <f t="shared" si="2"/>
        <v>58094694</v>
      </c>
    </row>
    <row r="18" spans="1:16" ht="15.75" customHeight="1" thickTop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</row>
    <row r="19" spans="1:7" ht="15">
      <c r="A19" s="193" t="s">
        <v>196</v>
      </c>
      <c r="B19" s="193"/>
      <c r="C19" s="193"/>
      <c r="D19" s="193"/>
      <c r="E19" s="193"/>
      <c r="F19" s="193"/>
      <c r="G19" s="193"/>
    </row>
    <row r="29" ht="15">
      <c r="B29" t="s">
        <v>95</v>
      </c>
    </row>
  </sheetData>
  <sheetProtection/>
  <mergeCells count="11">
    <mergeCell ref="A19:G19"/>
    <mergeCell ref="A1:P1"/>
    <mergeCell ref="A2:C2"/>
    <mergeCell ref="H2:I2"/>
    <mergeCell ref="N2:P2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7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8.8515625" style="0" customWidth="1"/>
    <col min="2" max="2" width="6.57421875" style="0" customWidth="1"/>
    <col min="3" max="3" width="7.7109375" style="0" customWidth="1"/>
    <col min="4" max="4" width="6.8515625" style="0" customWidth="1"/>
    <col min="5" max="5" width="9.57421875" style="0" customWidth="1"/>
    <col min="6" max="6" width="7.140625" style="0" customWidth="1"/>
    <col min="7" max="7" width="9.8515625" style="0" customWidth="1"/>
    <col min="8" max="8" width="6.28125" style="0" customWidth="1"/>
    <col min="9" max="9" width="8.57421875" style="0" customWidth="1"/>
    <col min="10" max="10" width="4.57421875" style="0" customWidth="1"/>
    <col min="11" max="11" width="7.421875" style="0" customWidth="1"/>
    <col min="12" max="12" width="5.7109375" style="0" customWidth="1"/>
    <col min="13" max="13" width="8.57421875" style="0" customWidth="1"/>
    <col min="14" max="14" width="8.7109375" style="0" customWidth="1"/>
    <col min="15" max="15" width="10.28125" style="0" bestFit="1" customWidth="1"/>
  </cols>
  <sheetData>
    <row r="1" spans="1:16" ht="21" customHeight="1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>
      <c r="A2" s="183" t="s">
        <v>274</v>
      </c>
      <c r="B2" s="183"/>
      <c r="C2" s="194"/>
      <c r="D2" s="194"/>
      <c r="E2" s="194"/>
      <c r="F2" s="194"/>
      <c r="G2" s="134" t="s">
        <v>275</v>
      </c>
      <c r="H2" s="134"/>
      <c r="I2" s="134"/>
      <c r="J2" s="194"/>
      <c r="K2" s="194"/>
      <c r="L2" s="194"/>
      <c r="M2" s="194"/>
      <c r="N2" s="194"/>
      <c r="O2" s="183" t="s">
        <v>276</v>
      </c>
      <c r="P2" s="183"/>
    </row>
    <row r="3" spans="1:16" ht="15">
      <c r="A3" s="125" t="s">
        <v>233</v>
      </c>
      <c r="B3" s="126" t="s">
        <v>277</v>
      </c>
      <c r="C3" s="126"/>
      <c r="D3" s="126" t="s">
        <v>278</v>
      </c>
      <c r="E3" s="126"/>
      <c r="F3" s="126" t="s">
        <v>279</v>
      </c>
      <c r="G3" s="126"/>
      <c r="H3" s="126" t="s">
        <v>280</v>
      </c>
      <c r="I3" s="126"/>
      <c r="J3" s="126" t="s">
        <v>281</v>
      </c>
      <c r="K3" s="126"/>
      <c r="L3" s="126" t="s">
        <v>282</v>
      </c>
      <c r="M3" s="126"/>
      <c r="N3" s="137" t="s">
        <v>175</v>
      </c>
      <c r="O3" s="126" t="s">
        <v>23</v>
      </c>
      <c r="P3" s="126"/>
    </row>
    <row r="4" spans="1:16" ht="15.75" thickBot="1">
      <c r="A4" s="127"/>
      <c r="B4" s="128" t="s">
        <v>43</v>
      </c>
      <c r="C4" s="128" t="s">
        <v>195</v>
      </c>
      <c r="D4" s="128" t="s">
        <v>43</v>
      </c>
      <c r="E4" s="128" t="s">
        <v>195</v>
      </c>
      <c r="F4" s="128" t="s">
        <v>43</v>
      </c>
      <c r="G4" s="128" t="s">
        <v>195</v>
      </c>
      <c r="H4" s="128" t="s">
        <v>43</v>
      </c>
      <c r="I4" s="128" t="s">
        <v>195</v>
      </c>
      <c r="J4" s="128" t="s">
        <v>43</v>
      </c>
      <c r="K4" s="128" t="s">
        <v>195</v>
      </c>
      <c r="L4" s="128" t="s">
        <v>43</v>
      </c>
      <c r="M4" s="128" t="s">
        <v>195</v>
      </c>
      <c r="N4" s="128" t="s">
        <v>195</v>
      </c>
      <c r="O4" s="128" t="s">
        <v>43</v>
      </c>
      <c r="P4" s="128" t="s">
        <v>195</v>
      </c>
    </row>
    <row r="5" spans="1:16" ht="21" customHeight="1" thickTop="1">
      <c r="A5" s="181" t="s">
        <v>10</v>
      </c>
      <c r="B5" s="97">
        <v>25</v>
      </c>
      <c r="C5" s="97">
        <v>325</v>
      </c>
      <c r="D5" s="97">
        <v>162</v>
      </c>
      <c r="E5" s="97">
        <v>19950</v>
      </c>
      <c r="F5" s="97">
        <v>74</v>
      </c>
      <c r="G5" s="97">
        <v>5960</v>
      </c>
      <c r="H5" s="97">
        <v>5</v>
      </c>
      <c r="I5" s="97">
        <v>2000</v>
      </c>
      <c r="J5" s="97">
        <v>0</v>
      </c>
      <c r="K5" s="97">
        <v>0</v>
      </c>
      <c r="L5" s="97">
        <v>229</v>
      </c>
      <c r="M5" s="97">
        <v>17980</v>
      </c>
      <c r="N5" s="97">
        <v>0</v>
      </c>
      <c r="O5" s="97">
        <f>B5+D5+F5+H5+J5+L5</f>
        <v>495</v>
      </c>
      <c r="P5" s="97">
        <f aca="true" t="shared" si="0" ref="P5:P16">C5+E5+G5+I5+K5+M5+N5</f>
        <v>46215</v>
      </c>
    </row>
    <row r="6" spans="1:16" ht="21.75" customHeight="1">
      <c r="A6" s="182" t="s">
        <v>11</v>
      </c>
      <c r="B6" s="98">
        <v>87</v>
      </c>
      <c r="C6" s="98">
        <v>5200</v>
      </c>
      <c r="D6" s="98">
        <v>256</v>
      </c>
      <c r="E6" s="98">
        <v>28270</v>
      </c>
      <c r="F6" s="98">
        <v>523</v>
      </c>
      <c r="G6" s="98">
        <v>40999</v>
      </c>
      <c r="H6" s="98">
        <v>60</v>
      </c>
      <c r="I6" s="98">
        <v>4290</v>
      </c>
      <c r="J6" s="98">
        <v>0</v>
      </c>
      <c r="K6" s="98">
        <v>0</v>
      </c>
      <c r="L6" s="98">
        <v>62</v>
      </c>
      <c r="M6" s="98">
        <v>4700</v>
      </c>
      <c r="N6" s="98">
        <v>4924</v>
      </c>
      <c r="O6" s="98">
        <f aca="true" t="shared" si="1" ref="O6:O16">B6+D6+F6+H6+J6+L6</f>
        <v>988</v>
      </c>
      <c r="P6" s="98">
        <f t="shared" si="0"/>
        <v>88383</v>
      </c>
    </row>
    <row r="7" spans="1:16" ht="19.5" customHeight="1">
      <c r="A7" s="181" t="s">
        <v>13</v>
      </c>
      <c r="B7" s="97">
        <v>116</v>
      </c>
      <c r="C7" s="97">
        <v>26590</v>
      </c>
      <c r="D7" s="97">
        <v>1277</v>
      </c>
      <c r="E7" s="97">
        <v>109525</v>
      </c>
      <c r="F7" s="97">
        <v>750</v>
      </c>
      <c r="G7" s="97">
        <v>60200</v>
      </c>
      <c r="H7" s="97">
        <v>176</v>
      </c>
      <c r="I7" s="97">
        <v>25150</v>
      </c>
      <c r="J7" s="97">
        <v>208</v>
      </c>
      <c r="K7" s="97">
        <v>16640</v>
      </c>
      <c r="L7" s="97">
        <v>3737</v>
      </c>
      <c r="M7" s="97">
        <v>704130</v>
      </c>
      <c r="N7" s="97">
        <v>204700</v>
      </c>
      <c r="O7" s="97">
        <f t="shared" si="1"/>
        <v>6264</v>
      </c>
      <c r="P7" s="97">
        <f t="shared" si="0"/>
        <v>1146935</v>
      </c>
    </row>
    <row r="8" spans="1:16" ht="21" customHeight="1">
      <c r="A8" s="182" t="s">
        <v>14</v>
      </c>
      <c r="B8" s="98">
        <v>790</v>
      </c>
      <c r="C8" s="98">
        <v>65640</v>
      </c>
      <c r="D8" s="98">
        <v>1518</v>
      </c>
      <c r="E8" s="98">
        <v>172166</v>
      </c>
      <c r="F8" s="98">
        <v>1948</v>
      </c>
      <c r="G8" s="98">
        <v>173785</v>
      </c>
      <c r="H8" s="98">
        <v>599</v>
      </c>
      <c r="I8" s="98">
        <v>68955</v>
      </c>
      <c r="J8" s="98">
        <v>10</v>
      </c>
      <c r="K8" s="98">
        <v>800</v>
      </c>
      <c r="L8" s="98">
        <v>322</v>
      </c>
      <c r="M8" s="98">
        <v>25285</v>
      </c>
      <c r="N8" s="98">
        <v>32416</v>
      </c>
      <c r="O8" s="98">
        <f t="shared" si="1"/>
        <v>5187</v>
      </c>
      <c r="P8" s="98">
        <f t="shared" si="0"/>
        <v>539047</v>
      </c>
    </row>
    <row r="9" spans="1:16" ht="21" customHeight="1">
      <c r="A9" s="181" t="s">
        <v>15</v>
      </c>
      <c r="B9" s="97">
        <v>0</v>
      </c>
      <c r="C9" s="97">
        <v>0</v>
      </c>
      <c r="D9" s="97">
        <v>406</v>
      </c>
      <c r="E9" s="97">
        <v>53540</v>
      </c>
      <c r="F9" s="97">
        <v>273</v>
      </c>
      <c r="G9" s="97">
        <v>29350</v>
      </c>
      <c r="H9" s="97">
        <v>143</v>
      </c>
      <c r="I9" s="97">
        <v>13640</v>
      </c>
      <c r="J9" s="97">
        <v>0</v>
      </c>
      <c r="K9" s="97">
        <v>0</v>
      </c>
      <c r="L9" s="97">
        <v>186</v>
      </c>
      <c r="M9" s="97">
        <v>12260</v>
      </c>
      <c r="N9" s="97">
        <v>9250</v>
      </c>
      <c r="O9" s="97">
        <f t="shared" si="1"/>
        <v>1008</v>
      </c>
      <c r="P9" s="97">
        <f t="shared" si="0"/>
        <v>118040</v>
      </c>
    </row>
    <row r="10" spans="1:16" ht="21.75" customHeight="1">
      <c r="A10" s="182" t="s">
        <v>16</v>
      </c>
      <c r="B10" s="98">
        <v>289</v>
      </c>
      <c r="C10" s="98">
        <v>31115</v>
      </c>
      <c r="D10" s="98">
        <v>153</v>
      </c>
      <c r="E10" s="98">
        <v>24750</v>
      </c>
      <c r="F10" s="98">
        <v>729</v>
      </c>
      <c r="G10" s="98">
        <v>49465</v>
      </c>
      <c r="H10" s="98">
        <v>52</v>
      </c>
      <c r="I10" s="98">
        <v>2860</v>
      </c>
      <c r="J10" s="98">
        <v>0</v>
      </c>
      <c r="K10" s="98">
        <v>0</v>
      </c>
      <c r="L10" s="98">
        <v>13</v>
      </c>
      <c r="M10" s="98">
        <v>630</v>
      </c>
      <c r="N10" s="98">
        <v>13250</v>
      </c>
      <c r="O10" s="98">
        <f t="shared" si="1"/>
        <v>1236</v>
      </c>
      <c r="P10" s="98">
        <f t="shared" si="0"/>
        <v>122070</v>
      </c>
    </row>
    <row r="11" spans="1:16" ht="20.25" customHeight="1">
      <c r="A11" s="181" t="s">
        <v>184</v>
      </c>
      <c r="B11" s="97">
        <v>450</v>
      </c>
      <c r="C11" s="97">
        <v>57440</v>
      </c>
      <c r="D11" s="97">
        <v>181</v>
      </c>
      <c r="E11" s="97">
        <v>25790</v>
      </c>
      <c r="F11" s="97">
        <v>1224</v>
      </c>
      <c r="G11" s="97">
        <v>136190</v>
      </c>
      <c r="H11" s="97">
        <v>180</v>
      </c>
      <c r="I11" s="97">
        <v>18450</v>
      </c>
      <c r="J11" s="97">
        <v>0</v>
      </c>
      <c r="K11" s="97">
        <v>0</v>
      </c>
      <c r="L11" s="97">
        <v>803</v>
      </c>
      <c r="M11" s="97">
        <v>60895</v>
      </c>
      <c r="N11" s="97">
        <v>86550</v>
      </c>
      <c r="O11" s="97">
        <f t="shared" si="1"/>
        <v>2838</v>
      </c>
      <c r="P11" s="97">
        <f t="shared" si="0"/>
        <v>385315</v>
      </c>
    </row>
    <row r="12" spans="1:16" ht="20.25" customHeight="1">
      <c r="A12" s="182" t="s">
        <v>185</v>
      </c>
      <c r="B12" s="98">
        <v>230</v>
      </c>
      <c r="C12" s="98">
        <v>18400</v>
      </c>
      <c r="D12" s="98">
        <v>294</v>
      </c>
      <c r="E12" s="98">
        <v>27940</v>
      </c>
      <c r="F12" s="98">
        <v>390</v>
      </c>
      <c r="G12" s="98">
        <v>37740</v>
      </c>
      <c r="H12" s="98">
        <v>425</v>
      </c>
      <c r="I12" s="98">
        <v>34225</v>
      </c>
      <c r="J12" s="98">
        <v>0</v>
      </c>
      <c r="K12" s="98">
        <v>0</v>
      </c>
      <c r="L12" s="98">
        <v>420</v>
      </c>
      <c r="M12" s="98">
        <v>38000</v>
      </c>
      <c r="N12" s="98">
        <v>0</v>
      </c>
      <c r="O12" s="98">
        <f t="shared" si="1"/>
        <v>1759</v>
      </c>
      <c r="P12" s="98">
        <f t="shared" si="0"/>
        <v>156305</v>
      </c>
    </row>
    <row r="13" spans="1:16" ht="24.75" customHeight="1">
      <c r="A13" s="181" t="s">
        <v>19</v>
      </c>
      <c r="B13" s="97">
        <v>116</v>
      </c>
      <c r="C13" s="97">
        <v>12840</v>
      </c>
      <c r="D13" s="97">
        <v>405</v>
      </c>
      <c r="E13" s="97">
        <v>36240</v>
      </c>
      <c r="F13" s="97">
        <v>2013</v>
      </c>
      <c r="G13" s="97">
        <v>149338</v>
      </c>
      <c r="H13" s="97">
        <v>263</v>
      </c>
      <c r="I13" s="97">
        <v>22839</v>
      </c>
      <c r="J13" s="97">
        <v>0</v>
      </c>
      <c r="K13" s="97">
        <v>0</v>
      </c>
      <c r="L13" s="97">
        <v>81</v>
      </c>
      <c r="M13" s="97">
        <v>4290</v>
      </c>
      <c r="N13" s="97">
        <v>0</v>
      </c>
      <c r="O13" s="97">
        <f t="shared" si="1"/>
        <v>2878</v>
      </c>
      <c r="P13" s="97">
        <f t="shared" si="0"/>
        <v>225547</v>
      </c>
    </row>
    <row r="14" spans="1:16" ht="21" customHeight="1">
      <c r="A14" s="182" t="s">
        <v>20</v>
      </c>
      <c r="B14" s="98">
        <v>0</v>
      </c>
      <c r="C14" s="98">
        <v>0</v>
      </c>
      <c r="D14" s="98">
        <v>20</v>
      </c>
      <c r="E14" s="98">
        <v>1600</v>
      </c>
      <c r="F14" s="98">
        <v>20</v>
      </c>
      <c r="G14" s="98">
        <v>2000</v>
      </c>
      <c r="H14" s="98">
        <v>265</v>
      </c>
      <c r="I14" s="98">
        <v>26400</v>
      </c>
      <c r="J14" s="98">
        <v>0</v>
      </c>
      <c r="K14" s="98">
        <v>0</v>
      </c>
      <c r="L14" s="98">
        <v>90</v>
      </c>
      <c r="M14" s="98">
        <v>5400</v>
      </c>
      <c r="N14" s="98">
        <v>0</v>
      </c>
      <c r="O14" s="98">
        <f t="shared" si="1"/>
        <v>395</v>
      </c>
      <c r="P14" s="98">
        <f t="shared" si="0"/>
        <v>35400</v>
      </c>
    </row>
    <row r="15" spans="1:16" ht="20.25" customHeight="1">
      <c r="A15" s="181" t="s">
        <v>21</v>
      </c>
      <c r="B15" s="97">
        <v>10</v>
      </c>
      <c r="C15" s="97">
        <v>750</v>
      </c>
      <c r="D15" s="97">
        <v>3</v>
      </c>
      <c r="E15" s="97">
        <v>300</v>
      </c>
      <c r="F15" s="97">
        <v>6</v>
      </c>
      <c r="G15" s="97">
        <v>600</v>
      </c>
      <c r="H15" s="97">
        <v>4</v>
      </c>
      <c r="I15" s="97">
        <v>300</v>
      </c>
      <c r="J15" s="97">
        <v>0</v>
      </c>
      <c r="K15" s="97">
        <v>0</v>
      </c>
      <c r="L15" s="97">
        <v>0</v>
      </c>
      <c r="M15" s="97">
        <v>0</v>
      </c>
      <c r="N15" s="97">
        <v>750</v>
      </c>
      <c r="O15" s="97">
        <f t="shared" si="1"/>
        <v>23</v>
      </c>
      <c r="P15" s="97">
        <f t="shared" si="0"/>
        <v>2700</v>
      </c>
    </row>
    <row r="16" spans="1:16" ht="22.5" customHeight="1" thickBot="1">
      <c r="A16" s="182" t="s">
        <v>22</v>
      </c>
      <c r="B16" s="98">
        <v>80</v>
      </c>
      <c r="C16" s="98">
        <v>7624</v>
      </c>
      <c r="D16" s="98">
        <v>8192</v>
      </c>
      <c r="E16" s="98">
        <v>879893</v>
      </c>
      <c r="F16" s="98">
        <v>14683</v>
      </c>
      <c r="G16" s="98">
        <v>1668966</v>
      </c>
      <c r="H16" s="98">
        <v>2999</v>
      </c>
      <c r="I16" s="98">
        <v>268586</v>
      </c>
      <c r="J16" s="98">
        <v>0</v>
      </c>
      <c r="K16" s="98">
        <v>0</v>
      </c>
      <c r="L16" s="98">
        <v>222</v>
      </c>
      <c r="M16" s="98">
        <v>17593</v>
      </c>
      <c r="N16" s="98">
        <v>71350</v>
      </c>
      <c r="O16" s="98">
        <f t="shared" si="1"/>
        <v>26176</v>
      </c>
      <c r="P16" s="98">
        <f t="shared" si="0"/>
        <v>2914012</v>
      </c>
    </row>
    <row r="17" spans="1:16" ht="18" customHeight="1" thickBot="1">
      <c r="A17" s="37" t="s">
        <v>23</v>
      </c>
      <c r="B17" s="132">
        <f>SUM(B5:B16)</f>
        <v>2193</v>
      </c>
      <c r="C17" s="132">
        <f aca="true" t="shared" si="2" ref="C17:P17">SUM(C5:C16)</f>
        <v>225924</v>
      </c>
      <c r="D17" s="132">
        <f t="shared" si="2"/>
        <v>12867</v>
      </c>
      <c r="E17" s="132">
        <f t="shared" si="2"/>
        <v>1379964</v>
      </c>
      <c r="F17" s="132">
        <f t="shared" si="2"/>
        <v>22633</v>
      </c>
      <c r="G17" s="132">
        <f t="shared" si="2"/>
        <v>2354593</v>
      </c>
      <c r="H17" s="132">
        <f t="shared" si="2"/>
        <v>5171</v>
      </c>
      <c r="I17" s="132">
        <f t="shared" si="2"/>
        <v>487695</v>
      </c>
      <c r="J17" s="132">
        <f t="shared" si="2"/>
        <v>218</v>
      </c>
      <c r="K17" s="132">
        <f t="shared" si="2"/>
        <v>17440</v>
      </c>
      <c r="L17" s="132">
        <f t="shared" si="2"/>
        <v>6165</v>
      </c>
      <c r="M17" s="132">
        <f t="shared" si="2"/>
        <v>891163</v>
      </c>
      <c r="N17" s="132">
        <f t="shared" si="2"/>
        <v>423190</v>
      </c>
      <c r="O17" s="132">
        <f t="shared" si="2"/>
        <v>49247</v>
      </c>
      <c r="P17" s="132">
        <f t="shared" si="2"/>
        <v>5779969</v>
      </c>
    </row>
    <row r="18" spans="1:14" ht="16.5" thickTop="1">
      <c r="A18" s="164"/>
      <c r="B18" s="195"/>
      <c r="C18" s="195"/>
      <c r="D18" s="195"/>
      <c r="E18" s="164"/>
      <c r="F18" s="195"/>
      <c r="G18" s="195"/>
      <c r="H18" s="195"/>
      <c r="I18" s="195"/>
      <c r="J18" s="195"/>
      <c r="K18" s="164"/>
      <c r="L18" s="195"/>
      <c r="M18" s="195"/>
      <c r="N18" s="196"/>
    </row>
    <row r="19" spans="1:14" ht="15">
      <c r="A19" s="193" t="s">
        <v>196</v>
      </c>
      <c r="B19" s="193"/>
      <c r="C19" s="193"/>
      <c r="D19" s="193"/>
      <c r="E19" s="193"/>
      <c r="F19" s="193"/>
      <c r="G19" s="193"/>
      <c r="H19" s="193"/>
      <c r="I19" s="193"/>
      <c r="J19" s="148"/>
      <c r="K19" s="148"/>
      <c r="L19" s="148"/>
      <c r="M19" s="148"/>
      <c r="N19" s="148"/>
    </row>
    <row r="20" spans="1:14" ht="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ht="1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ht="1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1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ht="1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ht="1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1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1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ht="1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ht="1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ht="1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ht="1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ht="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1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</row>
    <row r="35" spans="1:14" ht="1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1:14" ht="1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ht="1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spans="1:14" ht="1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1:14" ht="1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4" ht="1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</row>
    <row r="41" spans="1:14" ht="1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</row>
    <row r="42" spans="1:14" ht="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1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</row>
    <row r="44" spans="1:14" ht="1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</row>
    <row r="45" spans="1:14" ht="1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</row>
    <row r="46" spans="1:14" ht="1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1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</row>
    <row r="48" spans="1:14" ht="1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</row>
    <row r="49" spans="1:14" ht="1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</row>
    <row r="50" spans="1:14" ht="1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1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  <row r="52" spans="1:14" ht="1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</row>
    <row r="53" spans="1:14" ht="1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</row>
    <row r="54" spans="1:14" ht="1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1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</row>
    <row r="56" spans="1:14" ht="1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 ht="1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 ht="1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1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4" ht="1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1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ht="1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1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1:14" ht="1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1:14" ht="1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</row>
    <row r="66" spans="1:14" ht="1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</row>
    <row r="67" spans="1:14" ht="1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</row>
    <row r="68" spans="1:14" ht="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1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</row>
    <row r="70" spans="1:14" ht="1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1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1:14" ht="1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1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</row>
    <row r="74" spans="1:14" ht="1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ht="1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 ht="1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1:14" ht="1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1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</row>
    <row r="79" spans="1:14" ht="1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</row>
    <row r="80" spans="1:14" ht="1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1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</row>
    <row r="82" spans="1:14" ht="1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</row>
    <row r="83" spans="1:14" ht="1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1:14" ht="1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</row>
    <row r="85" spans="1:14" ht="1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</row>
    <row r="86" spans="1:14" ht="1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</row>
    <row r="87" spans="1:14" ht="1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1:14" ht="1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1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1:14" ht="1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</row>
    <row r="91" spans="1:14" ht="1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1:14" ht="1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</row>
    <row r="93" spans="1:14" ht="1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  <row r="94" spans="1:14" ht="1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</row>
    <row r="95" spans="1:14" ht="1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</row>
    <row r="96" spans="1:14" ht="1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</row>
    <row r="97" spans="1:14" ht="1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</row>
    <row r="98" spans="1:14" ht="1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</row>
    <row r="99" spans="1:14" ht="1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</row>
    <row r="100" spans="1:14" ht="1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</row>
    <row r="101" spans="1:14" ht="1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</row>
    <row r="102" spans="1:14" ht="1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</row>
    <row r="103" spans="1:14" ht="1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</row>
    <row r="104" spans="1:14" ht="1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</row>
    <row r="105" spans="1:14" ht="1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</row>
    <row r="106" spans="1:14" ht="1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</row>
    <row r="107" spans="1:14" ht="1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</row>
    <row r="108" spans="1:14" ht="1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</row>
    <row r="109" spans="1:14" ht="1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</row>
    <row r="110" spans="1:14" ht="1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</row>
    <row r="111" spans="1:14" ht="1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</row>
    <row r="112" spans="1:14" ht="1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1:14" ht="1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1:14" ht="1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1:14" ht="1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1:14" ht="1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1:14" ht="1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1:14" ht="1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1:14" ht="1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1:14" ht="1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1:14" ht="1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1:14" ht="1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1:14" ht="1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1:14" ht="1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1:14" ht="1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1:14" ht="1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1:14" ht="1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 ht="1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4" ht="1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1:14" ht="1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1:14" ht="1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1:14" ht="1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1:14" ht="1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1:14" ht="1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1:14" ht="1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1:14" ht="1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1:14" ht="1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1:14" ht="1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1:14" ht="1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1:14" ht="1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1:14" ht="1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1:14" ht="1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1:14" ht="1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1:14" ht="1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1:14" ht="1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1:14" ht="1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1:14" ht="1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1:14" ht="1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1:14" ht="1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1:14" ht="1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1:14" ht="1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1:14" ht="1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1:14" ht="1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1:14" ht="1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1:14" ht="1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1:14" ht="1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1:14" ht="1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1:14" ht="1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1:14" ht="15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1:14" ht="1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1:14" ht="1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1:14" ht="1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1:14" ht="1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1:14" ht="1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1:14" ht="15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1:14" ht="15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  <row r="167" spans="1:14" ht="15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</row>
    <row r="168" spans="1:14" ht="15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</row>
    <row r="169" spans="1:14" ht="1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</row>
    <row r="170" spans="1:14" ht="15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</row>
    <row r="171" spans="1:14" ht="1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</row>
    <row r="172" spans="1:14" ht="15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</row>
    <row r="173" spans="1:14" ht="15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</row>
    <row r="174" spans="1:14" ht="15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</row>
    <row r="175" spans="1:14" ht="15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</row>
    <row r="176" spans="1:14" ht="15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</row>
    <row r="177" spans="1:14" ht="15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</row>
    <row r="178" spans="1:14" ht="15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</row>
    <row r="179" spans="1:14" ht="15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</row>
    <row r="180" spans="1:14" ht="1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</row>
    <row r="181" spans="1:14" ht="1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</row>
    <row r="182" spans="1:14" ht="1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</row>
    <row r="183" spans="1:14" ht="15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</row>
    <row r="184" spans="1:14" ht="15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</row>
    <row r="185" spans="1:14" ht="15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</row>
    <row r="186" spans="1:14" ht="15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</row>
    <row r="187" spans="1:14" ht="15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</row>
    <row r="188" spans="1:14" ht="15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</row>
    <row r="189" spans="1:14" ht="15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</row>
    <row r="190" spans="1:14" ht="15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</row>
    <row r="191" spans="1:14" ht="15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</row>
    <row r="192" spans="1:14" ht="15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</row>
    <row r="193" spans="1:14" ht="15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</row>
    <row r="194" spans="1:14" ht="15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</row>
    <row r="195" spans="1:14" ht="15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</row>
    <row r="196" spans="1:14" ht="15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</row>
    <row r="197" spans="1:14" ht="15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</row>
    <row r="198" spans="1:14" ht="15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</row>
    <row r="199" spans="1:14" ht="15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</row>
    <row r="200" spans="1:14" ht="15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</row>
    <row r="201" spans="1:14" ht="15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</row>
    <row r="202" spans="1:14" ht="15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</row>
    <row r="203" spans="1:14" ht="15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</row>
    <row r="204" spans="1:14" ht="15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</row>
    <row r="205" spans="1:14" ht="15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</row>
    <row r="206" spans="1:14" ht="15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</row>
    <row r="207" spans="1:14" ht="15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</row>
    <row r="208" spans="1:14" ht="1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</row>
    <row r="209" spans="1:14" ht="1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</row>
    <row r="210" spans="1:14" ht="15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</row>
    <row r="211" spans="1:14" ht="15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</row>
    <row r="212" spans="1:14" ht="15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</row>
    <row r="213" spans="1:14" ht="15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</row>
    <row r="214" spans="1:14" ht="15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</row>
    <row r="215" spans="1:14" ht="15">
      <c r="A215" s="14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</row>
    <row r="216" spans="1:14" ht="15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</row>
    <row r="217" spans="1:14" ht="15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</row>
    <row r="218" spans="1:14" ht="15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</row>
    <row r="219" spans="1:14" ht="15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</row>
    <row r="220" spans="1:14" ht="15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</row>
    <row r="221" spans="1:14" ht="15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</row>
    <row r="222" spans="1:14" ht="15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</row>
    <row r="223" spans="1:14" ht="15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</row>
    <row r="224" spans="1:14" ht="15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</row>
    <row r="225" spans="1:14" ht="15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</row>
    <row r="226" spans="1:14" ht="15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</row>
    <row r="227" spans="1:14" ht="15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</row>
    <row r="228" spans="1:14" ht="15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</row>
    <row r="229" spans="1:14" ht="15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</row>
    <row r="230" spans="1:14" ht="15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</row>
    <row r="231" spans="1:14" ht="15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</row>
    <row r="232" spans="1:14" ht="15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</row>
    <row r="233" spans="1:14" ht="15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</row>
    <row r="234" spans="1:14" ht="15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</row>
    <row r="235" spans="1:14" ht="15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</row>
    <row r="236" spans="1:14" ht="15">
      <c r="A236" s="14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</row>
    <row r="237" spans="1:14" ht="15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</row>
    <row r="238" spans="1:14" ht="15">
      <c r="A238" s="14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</row>
    <row r="239" spans="1:14" ht="15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</row>
    <row r="240" spans="1:14" ht="15">
      <c r="A240" s="14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</row>
    <row r="241" spans="1:14" ht="15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</row>
    <row r="242" spans="1:14" ht="15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</row>
    <row r="243" spans="1:14" ht="15">
      <c r="A243" s="14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</row>
    <row r="244" spans="1:14" ht="15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</row>
    <row r="245" spans="1:14" ht="15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</row>
    <row r="246" spans="1:14" ht="15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</row>
    <row r="247" spans="1:14" ht="15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</row>
    <row r="248" spans="1:14" ht="15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</row>
    <row r="249" spans="1:14" ht="15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</row>
    <row r="250" spans="1:14" ht="15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</row>
    <row r="251" spans="1:14" ht="15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</row>
    <row r="252" spans="1:14" ht="15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</row>
    <row r="253" spans="1:14" ht="15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</row>
    <row r="254" spans="1:14" ht="15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</row>
    <row r="255" spans="1:14" ht="15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</row>
    <row r="256" spans="1:14" ht="15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</row>
    <row r="257" spans="1:14" ht="15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</row>
    <row r="258" spans="1:14" ht="15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</row>
    <row r="259" spans="1:14" ht="15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</row>
    <row r="260" spans="1:14" ht="15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</row>
    <row r="261" spans="1:14" ht="15">
      <c r="A261" s="148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</row>
    <row r="262" spans="1:14" ht="15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</row>
    <row r="263" spans="1:14" ht="15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</row>
    <row r="264" spans="1:14" ht="15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</row>
    <row r="265" spans="1:14" ht="15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</row>
    <row r="266" spans="1:14" ht="15">
      <c r="A266" s="148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</row>
    <row r="267" spans="1:14" ht="15">
      <c r="A267" s="148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</row>
    <row r="268" spans="1:14" ht="15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</row>
    <row r="269" spans="1:14" ht="15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</row>
    <row r="270" spans="1:14" ht="15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</row>
    <row r="271" spans="1:14" ht="15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</row>
    <row r="272" spans="1:14" ht="15">
      <c r="A272" s="148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</row>
    <row r="273" spans="1:14" ht="15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</row>
    <row r="274" spans="1:14" ht="15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</row>
    <row r="275" spans="1:14" ht="15">
      <c r="A275" s="148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</row>
    <row r="276" spans="1:14" ht="15">
      <c r="A276" s="148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</row>
    <row r="277" spans="1:14" ht="15">
      <c r="A277" s="148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</row>
    <row r="278" spans="1:14" ht="15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</row>
    <row r="279" spans="1:14" ht="15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</row>
    <row r="280" spans="1:14" ht="15">
      <c r="A280" s="148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</row>
    <row r="281" spans="1:14" ht="15">
      <c r="A281" s="148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</row>
    <row r="282" spans="1:14" ht="15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</row>
    <row r="283" spans="1:14" ht="15">
      <c r="A283" s="148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</row>
    <row r="284" spans="1:14" ht="15">
      <c r="A284" s="148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</row>
    <row r="285" spans="1:14" ht="15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</row>
    <row r="286" spans="1:14" ht="15">
      <c r="A286" s="148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</row>
    <row r="287" spans="1:14" ht="15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</row>
    <row r="288" spans="1:14" ht="15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</row>
    <row r="289" spans="1:14" ht="15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</row>
    <row r="290" spans="1:14" ht="15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</row>
    <row r="291" spans="1:14" ht="15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</row>
    <row r="292" spans="1:14" ht="15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</row>
    <row r="293" spans="1:14" ht="15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</row>
    <row r="294" spans="1:14" ht="15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</row>
    <row r="295" spans="1:14" ht="15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</row>
    <row r="296" spans="1:14" ht="15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</row>
    <row r="297" spans="1:14" ht="15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</row>
    <row r="298" spans="1:14" ht="15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</row>
    <row r="299" spans="1:14" ht="15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</row>
    <row r="300" spans="1:14" ht="15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</row>
    <row r="301" spans="1:14" ht="15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</row>
    <row r="302" spans="1:14" ht="15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</row>
    <row r="303" spans="1:14" ht="15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</row>
    <row r="304" spans="1:14" ht="15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</row>
    <row r="305" spans="1:14" ht="15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</row>
    <row r="306" spans="1:14" ht="15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</row>
    <row r="307" spans="1:14" ht="15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</row>
    <row r="308" spans="1:14" ht="15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</row>
    <row r="309" spans="1:14" ht="15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</row>
    <row r="310" spans="1:14" ht="15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</row>
    <row r="311" spans="1:14" ht="15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</row>
    <row r="312" spans="1:14" ht="15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</row>
    <row r="313" spans="1:14" ht="15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</row>
    <row r="314" spans="1:14" ht="15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</row>
    <row r="315" spans="1:14" ht="15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</row>
    <row r="316" spans="1:14" ht="15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</row>
    <row r="317" spans="1:14" ht="15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</row>
    <row r="318" spans="1:14" ht="15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</row>
    <row r="319" spans="1:14" ht="15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</row>
    <row r="320" spans="1:14" ht="15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</row>
    <row r="321" spans="1:14" ht="15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</row>
    <row r="322" spans="1:14" ht="15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</row>
    <row r="323" spans="1:14" ht="15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</row>
    <row r="324" spans="1:14" ht="15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</row>
    <row r="325" spans="1:14" ht="15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</row>
    <row r="326" spans="1:14" ht="15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</row>
    <row r="327" spans="1:14" ht="15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</row>
    <row r="328" spans="1:14" ht="15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</row>
    <row r="329" spans="1:14" ht="15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</row>
    <row r="330" spans="1:14" ht="15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</row>
    <row r="331" spans="1:14" ht="15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</row>
    <row r="332" spans="1:14" ht="15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</row>
    <row r="333" spans="1:14" ht="15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</row>
    <row r="334" spans="1:14" ht="15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</row>
    <row r="335" spans="1:14" ht="15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</row>
    <row r="336" spans="1:14" ht="15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</row>
    <row r="337" spans="1:14" ht="15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</row>
    <row r="338" spans="1:14" ht="15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</row>
    <row r="339" spans="1:14" ht="15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</row>
    <row r="340" spans="1:14" ht="15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</row>
    <row r="341" spans="1:14" ht="15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</row>
    <row r="342" spans="1:14" ht="15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</row>
    <row r="343" spans="1:14" ht="15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</row>
    <row r="344" spans="1:14" ht="15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</row>
    <row r="345" spans="1:14" ht="15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</row>
    <row r="346" spans="1:14" ht="15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</row>
    <row r="347" spans="1:14" ht="15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</row>
    <row r="348" spans="1:14" ht="15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</row>
    <row r="349" spans="1:14" ht="15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</row>
    <row r="350" spans="1:14" ht="15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</row>
    <row r="351" spans="1:14" ht="15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</row>
    <row r="352" spans="1:14" ht="15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</row>
    <row r="353" spans="1:14" ht="15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</row>
    <row r="354" spans="1:14" ht="15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</row>
    <row r="355" spans="1:14" ht="15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</row>
    <row r="356" spans="1:14" ht="15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</row>
    <row r="357" spans="1:14" ht="15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</row>
    <row r="358" spans="1:14" ht="15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</row>
    <row r="359" spans="1:14" ht="15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</row>
    <row r="360" spans="1:14" ht="1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</row>
    <row r="361" spans="1:14" ht="15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</row>
    <row r="362" spans="1:14" ht="15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</row>
    <row r="363" spans="1:14" ht="15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</row>
    <row r="364" spans="1:14" ht="15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</row>
    <row r="365" spans="1:14" ht="15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</row>
    <row r="366" spans="1:14" ht="15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</row>
    <row r="367" spans="1:14" ht="15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</row>
    <row r="368" spans="1:14" ht="15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</row>
    <row r="369" spans="1:14" ht="15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</row>
    <row r="370" spans="1:14" ht="15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</row>
    <row r="371" spans="1:14" ht="15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</row>
    <row r="372" spans="1:14" ht="15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</row>
    <row r="373" spans="1:14" ht="15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</row>
    <row r="374" spans="1:14" ht="15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</row>
    <row r="375" spans="1:14" ht="15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</row>
    <row r="376" spans="1:14" ht="15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</row>
    <row r="377" spans="1:14" ht="15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</row>
    <row r="378" spans="1:14" ht="15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</row>
    <row r="379" spans="1:14" ht="15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</row>
    <row r="380" spans="1:14" ht="15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</row>
    <row r="381" spans="1:14" ht="15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</row>
    <row r="382" spans="1:14" ht="15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</row>
    <row r="383" spans="1:14" ht="15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</row>
    <row r="384" spans="1:14" ht="15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</row>
    <row r="385" spans="1:14" ht="15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</row>
    <row r="386" spans="1:14" ht="15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</row>
    <row r="387" spans="1:14" ht="15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</row>
    <row r="388" spans="1:14" ht="15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</row>
    <row r="389" spans="1:14" ht="15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</row>
    <row r="390" spans="1:14" ht="15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</row>
    <row r="391" spans="1:14" ht="15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</row>
    <row r="392" spans="1:14" ht="15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</row>
    <row r="393" spans="1:14" ht="15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</row>
    <row r="394" spans="1:14" ht="15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</row>
    <row r="395" spans="1:14" ht="15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</row>
    <row r="396" spans="1:14" ht="15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</row>
    <row r="397" spans="1:14" ht="15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</row>
    <row r="398" spans="1:14" ht="15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</row>
    <row r="399" spans="1:14" ht="15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</row>
    <row r="400" spans="1:14" ht="15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</row>
    <row r="401" spans="1:14" ht="15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</row>
    <row r="402" spans="1:14" ht="15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</row>
    <row r="403" spans="1:14" ht="15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</row>
    <row r="404" spans="1:14" ht="15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</row>
    <row r="405" spans="1:14" ht="15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</row>
    <row r="406" spans="1:14" ht="15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</row>
    <row r="407" spans="1:14" ht="15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</row>
    <row r="408" spans="1:14" ht="15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</row>
    <row r="409" spans="1:14" ht="15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</row>
    <row r="410" spans="1:14" ht="15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</row>
    <row r="411" spans="1:14" ht="15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</row>
    <row r="412" spans="1:14" ht="15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</row>
    <row r="413" spans="1:14" ht="15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</row>
    <row r="414" spans="1:14" ht="15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</row>
    <row r="415" spans="1:14" ht="15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</row>
    <row r="416" spans="1:14" ht="15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</row>
    <row r="417" spans="1:14" ht="15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</row>
    <row r="418" spans="1:14" ht="15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</row>
    <row r="419" spans="1:14" ht="15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</row>
    <row r="420" spans="1:14" ht="15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</row>
    <row r="421" spans="1:14" ht="15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</row>
    <row r="422" spans="1:14" ht="15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</row>
    <row r="423" spans="1:14" ht="15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</row>
    <row r="424" spans="1:14" ht="15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</row>
    <row r="425" spans="1:14" ht="15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</row>
    <row r="426" spans="1:14" ht="15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</row>
    <row r="427" spans="1:14" ht="15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</row>
    <row r="428" spans="1:14" ht="15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</row>
    <row r="429" spans="1:14" ht="15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</row>
    <row r="430" spans="1:14" ht="15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</row>
    <row r="431" spans="1:14" ht="15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</row>
    <row r="432" spans="1:14" ht="15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</row>
    <row r="433" spans="1:14" ht="15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</row>
    <row r="434" spans="1:14" ht="15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</row>
    <row r="435" spans="1:14" ht="15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</row>
    <row r="436" spans="1:14" ht="15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</row>
    <row r="437" spans="1:14" ht="15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</row>
    <row r="438" spans="1:14" ht="15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</row>
    <row r="439" spans="1:14" ht="15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</row>
    <row r="440" spans="1:14" ht="15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</row>
    <row r="441" spans="1:14" ht="15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</row>
    <row r="442" spans="1:14" ht="15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</row>
    <row r="443" spans="1:14" ht="15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</row>
    <row r="444" spans="1:14" ht="15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</row>
    <row r="445" spans="1:14" ht="15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</row>
    <row r="446" spans="1:14" ht="1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</row>
    <row r="447" spans="1:14" ht="15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</row>
  </sheetData>
  <sheetProtection/>
  <mergeCells count="13">
    <mergeCell ref="L3:M3"/>
    <mergeCell ref="O3:P3"/>
    <mergeCell ref="A19:I19"/>
    <mergeCell ref="A1:P1"/>
    <mergeCell ref="A2:B2"/>
    <mergeCell ref="G2:I2"/>
    <mergeCell ref="O2:P2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A1" sqref="A1:G18"/>
    </sheetView>
  </sheetViews>
  <sheetFormatPr defaultColWidth="9.140625" defaultRowHeight="15"/>
  <cols>
    <col min="7" max="7" width="25.140625" style="0" customWidth="1"/>
  </cols>
  <sheetData>
    <row r="1" spans="1:7" ht="18">
      <c r="A1" s="120" t="s">
        <v>186</v>
      </c>
      <c r="B1" s="120"/>
      <c r="C1" s="120"/>
      <c r="D1" s="120"/>
      <c r="E1" s="120"/>
      <c r="F1" s="120"/>
      <c r="G1" s="120"/>
    </row>
    <row r="2" spans="1:7" ht="15">
      <c r="A2" s="166" t="s">
        <v>283</v>
      </c>
      <c r="B2" s="166"/>
      <c r="C2" s="183" t="s">
        <v>284</v>
      </c>
      <c r="D2" s="183"/>
      <c r="E2" s="184"/>
      <c r="F2" s="168" t="s">
        <v>215</v>
      </c>
      <c r="G2" s="168"/>
    </row>
    <row r="3" spans="1:7" ht="15">
      <c r="A3" s="125" t="s">
        <v>285</v>
      </c>
      <c r="B3" s="126" t="s">
        <v>286</v>
      </c>
      <c r="C3" s="126"/>
      <c r="D3" s="126" t="s">
        <v>287</v>
      </c>
      <c r="E3" s="126"/>
      <c r="F3" s="126" t="s">
        <v>23</v>
      </c>
      <c r="G3" s="126"/>
    </row>
    <row r="4" spans="1:7" ht="15.75" thickBot="1">
      <c r="A4" s="127"/>
      <c r="B4" s="197" t="s">
        <v>55</v>
      </c>
      <c r="C4" s="197" t="s">
        <v>195</v>
      </c>
      <c r="D4" s="197" t="s">
        <v>55</v>
      </c>
      <c r="E4" s="197" t="s">
        <v>195</v>
      </c>
      <c r="F4" s="197" t="s">
        <v>55</v>
      </c>
      <c r="G4" s="197" t="s">
        <v>195</v>
      </c>
    </row>
    <row r="5" spans="1:7" ht="15.75" thickTop="1">
      <c r="A5" s="129" t="s">
        <v>10</v>
      </c>
      <c r="B5" s="97">
        <v>22808</v>
      </c>
      <c r="C5" s="97">
        <v>313583</v>
      </c>
      <c r="D5" s="97">
        <v>0</v>
      </c>
      <c r="E5" s="97">
        <v>0</v>
      </c>
      <c r="F5" s="97">
        <f aca="true" t="shared" si="0" ref="F5:G16">B5+D5</f>
        <v>22808</v>
      </c>
      <c r="G5" s="97">
        <f t="shared" si="0"/>
        <v>313583</v>
      </c>
    </row>
    <row r="6" spans="1:7" ht="15">
      <c r="A6" s="130" t="s">
        <v>11</v>
      </c>
      <c r="B6" s="98">
        <v>14127</v>
      </c>
      <c r="C6" s="98">
        <v>454069</v>
      </c>
      <c r="D6" s="98">
        <v>498</v>
      </c>
      <c r="E6" s="98">
        <v>18572</v>
      </c>
      <c r="F6" s="98">
        <f t="shared" si="0"/>
        <v>14625</v>
      </c>
      <c r="G6" s="98">
        <f t="shared" si="0"/>
        <v>472641</v>
      </c>
    </row>
    <row r="7" spans="1:7" ht="15">
      <c r="A7" s="129" t="s">
        <v>13</v>
      </c>
      <c r="B7" s="97">
        <v>0</v>
      </c>
      <c r="C7" s="97">
        <v>0</v>
      </c>
      <c r="D7" s="97">
        <v>55680</v>
      </c>
      <c r="E7" s="97">
        <v>1269336</v>
      </c>
      <c r="F7" s="97">
        <f t="shared" si="0"/>
        <v>55680</v>
      </c>
      <c r="G7" s="97">
        <f t="shared" si="0"/>
        <v>1269336</v>
      </c>
    </row>
    <row r="8" spans="1:7" ht="15">
      <c r="A8" s="130" t="s">
        <v>14</v>
      </c>
      <c r="B8" s="98">
        <v>2026</v>
      </c>
      <c r="C8" s="98">
        <v>21063</v>
      </c>
      <c r="D8" s="98">
        <v>71165</v>
      </c>
      <c r="E8" s="98">
        <v>1361233</v>
      </c>
      <c r="F8" s="98">
        <f t="shared" si="0"/>
        <v>73191</v>
      </c>
      <c r="G8" s="98">
        <f t="shared" si="0"/>
        <v>1382296</v>
      </c>
    </row>
    <row r="9" spans="1:7" ht="15">
      <c r="A9" s="129" t="s">
        <v>15</v>
      </c>
      <c r="B9" s="97">
        <v>0</v>
      </c>
      <c r="C9" s="97">
        <v>0</v>
      </c>
      <c r="D9" s="97">
        <v>17132</v>
      </c>
      <c r="E9" s="97">
        <v>352435</v>
      </c>
      <c r="F9" s="97">
        <f t="shared" si="0"/>
        <v>17132</v>
      </c>
      <c r="G9" s="97">
        <f t="shared" si="0"/>
        <v>352435</v>
      </c>
    </row>
    <row r="10" spans="1:7" ht="15">
      <c r="A10" s="130" t="s">
        <v>16</v>
      </c>
      <c r="B10" s="98">
        <v>8425</v>
      </c>
      <c r="C10" s="98">
        <v>143315</v>
      </c>
      <c r="D10" s="98">
        <v>2164</v>
      </c>
      <c r="E10" s="98">
        <v>42330</v>
      </c>
      <c r="F10" s="98">
        <f t="shared" si="0"/>
        <v>10589</v>
      </c>
      <c r="G10" s="98">
        <f t="shared" si="0"/>
        <v>185645</v>
      </c>
    </row>
    <row r="11" spans="1:7" ht="15">
      <c r="A11" s="129" t="s">
        <v>184</v>
      </c>
      <c r="B11" s="97">
        <v>950</v>
      </c>
      <c r="C11" s="97">
        <v>6600</v>
      </c>
      <c r="D11" s="97">
        <v>61048</v>
      </c>
      <c r="E11" s="97">
        <v>1154991</v>
      </c>
      <c r="F11" s="97">
        <f t="shared" si="0"/>
        <v>61998</v>
      </c>
      <c r="G11" s="97">
        <f t="shared" si="0"/>
        <v>1161591</v>
      </c>
    </row>
    <row r="12" spans="1:7" ht="15">
      <c r="A12" s="130" t="s">
        <v>185</v>
      </c>
      <c r="B12" s="98">
        <v>600</v>
      </c>
      <c r="C12" s="98">
        <v>4200</v>
      </c>
      <c r="D12" s="98">
        <v>10680</v>
      </c>
      <c r="E12" s="98">
        <v>261200</v>
      </c>
      <c r="F12" s="98">
        <f t="shared" si="0"/>
        <v>11280</v>
      </c>
      <c r="G12" s="98">
        <f t="shared" si="0"/>
        <v>265400</v>
      </c>
    </row>
    <row r="13" spans="1:7" ht="15">
      <c r="A13" s="129" t="s">
        <v>19</v>
      </c>
      <c r="B13" s="97">
        <v>3875</v>
      </c>
      <c r="C13" s="97">
        <v>26645</v>
      </c>
      <c r="D13" s="97">
        <v>26901</v>
      </c>
      <c r="E13" s="97">
        <v>586723</v>
      </c>
      <c r="F13" s="97">
        <f t="shared" si="0"/>
        <v>30776</v>
      </c>
      <c r="G13" s="97">
        <f t="shared" si="0"/>
        <v>613368</v>
      </c>
    </row>
    <row r="14" spans="1:7" ht="15">
      <c r="A14" s="130" t="s">
        <v>20</v>
      </c>
      <c r="B14" s="98">
        <v>0</v>
      </c>
      <c r="C14" s="98">
        <v>0</v>
      </c>
      <c r="D14" s="98">
        <v>5755</v>
      </c>
      <c r="E14" s="98">
        <v>86625</v>
      </c>
      <c r="F14" s="98">
        <f t="shared" si="0"/>
        <v>5755</v>
      </c>
      <c r="G14" s="98">
        <f t="shared" si="0"/>
        <v>86625</v>
      </c>
    </row>
    <row r="15" spans="1:7" ht="15">
      <c r="A15" s="129" t="s">
        <v>21</v>
      </c>
      <c r="B15" s="97">
        <v>50</v>
      </c>
      <c r="C15" s="97">
        <v>500</v>
      </c>
      <c r="D15" s="97">
        <v>31450</v>
      </c>
      <c r="E15" s="97">
        <v>313980</v>
      </c>
      <c r="F15" s="97">
        <f t="shared" si="0"/>
        <v>31500</v>
      </c>
      <c r="G15" s="97">
        <f t="shared" si="0"/>
        <v>314480</v>
      </c>
    </row>
    <row r="16" spans="1:7" ht="15.75" thickBot="1">
      <c r="A16" s="130" t="s">
        <v>22</v>
      </c>
      <c r="B16" s="98">
        <v>0</v>
      </c>
      <c r="C16" s="98">
        <v>0</v>
      </c>
      <c r="D16" s="98">
        <v>364816</v>
      </c>
      <c r="E16" s="98">
        <v>2302166</v>
      </c>
      <c r="F16" s="98">
        <f t="shared" si="0"/>
        <v>364816</v>
      </c>
      <c r="G16" s="98">
        <f t="shared" si="0"/>
        <v>2302166</v>
      </c>
    </row>
    <row r="17" spans="1:7" ht="15.75" thickBot="1">
      <c r="A17" s="37" t="s">
        <v>23</v>
      </c>
      <c r="B17" s="132">
        <f aca="true" t="shared" si="1" ref="B17:G17">SUM(B5:B16)</f>
        <v>52861</v>
      </c>
      <c r="C17" s="132">
        <f t="shared" si="1"/>
        <v>969975</v>
      </c>
      <c r="D17" s="132">
        <f t="shared" si="1"/>
        <v>647289</v>
      </c>
      <c r="E17" s="132">
        <f t="shared" si="1"/>
        <v>7749591</v>
      </c>
      <c r="F17" s="132">
        <f t="shared" si="1"/>
        <v>700150</v>
      </c>
      <c r="G17" s="132">
        <f t="shared" si="1"/>
        <v>8719566</v>
      </c>
    </row>
    <row r="18" spans="1:7" ht="15.75" thickTop="1">
      <c r="A18" s="173" t="s">
        <v>288</v>
      </c>
      <c r="B18" s="173"/>
      <c r="C18" s="173"/>
      <c r="D18" s="173"/>
      <c r="E18" s="173"/>
      <c r="F18" s="198"/>
      <c r="G18" s="198"/>
    </row>
  </sheetData>
  <sheetProtection/>
  <mergeCells count="9">
    <mergeCell ref="A18:E18"/>
    <mergeCell ref="A1:G1"/>
    <mergeCell ref="A2:B2"/>
    <mergeCell ref="C2:D2"/>
    <mergeCell ref="F2:G2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rightToLeft="1" zoomScalePageLayoutView="0" workbookViewId="0" topLeftCell="A1">
      <selection activeCell="A1" sqref="A1:M18"/>
    </sheetView>
  </sheetViews>
  <sheetFormatPr defaultColWidth="9.140625" defaultRowHeight="15"/>
  <sheetData>
    <row r="1" spans="1:13" ht="18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75">
      <c r="A2" s="134" t="s">
        <v>197</v>
      </c>
      <c r="B2" s="134"/>
      <c r="C2" s="122"/>
      <c r="D2" s="122"/>
      <c r="E2" s="134" t="s">
        <v>289</v>
      </c>
      <c r="F2" s="134"/>
      <c r="G2" s="134"/>
      <c r="H2" s="134"/>
      <c r="I2" s="122"/>
      <c r="J2" s="135"/>
      <c r="K2" s="135"/>
      <c r="L2" s="134" t="s">
        <v>290</v>
      </c>
      <c r="M2" s="134"/>
    </row>
    <row r="3" spans="1:13" ht="15">
      <c r="A3" s="137" t="s">
        <v>227</v>
      </c>
      <c r="B3" s="137" t="s">
        <v>291</v>
      </c>
      <c r="C3" s="137"/>
      <c r="D3" s="137" t="s">
        <v>280</v>
      </c>
      <c r="E3" s="137"/>
      <c r="F3" s="137" t="s">
        <v>292</v>
      </c>
      <c r="G3" s="137"/>
      <c r="H3" s="137" t="s">
        <v>293</v>
      </c>
      <c r="I3" s="137"/>
      <c r="J3" s="137"/>
      <c r="K3" s="137" t="s">
        <v>175</v>
      </c>
      <c r="L3" s="137" t="s">
        <v>23</v>
      </c>
      <c r="M3" s="137"/>
    </row>
    <row r="4" spans="1:13" ht="15.75" thickBot="1">
      <c r="A4" s="151"/>
      <c r="B4" s="128" t="s">
        <v>43</v>
      </c>
      <c r="C4" s="128" t="s">
        <v>195</v>
      </c>
      <c r="D4" s="128" t="s">
        <v>43</v>
      </c>
      <c r="E4" s="128" t="s">
        <v>195</v>
      </c>
      <c r="F4" s="128" t="s">
        <v>43</v>
      </c>
      <c r="G4" s="128" t="s">
        <v>195</v>
      </c>
      <c r="H4" s="128" t="s">
        <v>43</v>
      </c>
      <c r="I4" s="128" t="s">
        <v>195</v>
      </c>
      <c r="J4" s="128" t="s">
        <v>195</v>
      </c>
      <c r="K4" s="128" t="s">
        <v>195</v>
      </c>
      <c r="L4" s="128" t="s">
        <v>43</v>
      </c>
      <c r="M4" s="128" t="s">
        <v>195</v>
      </c>
    </row>
    <row r="5" spans="1:13" ht="15.75" thickTop="1">
      <c r="A5" s="181" t="s">
        <v>10</v>
      </c>
      <c r="B5" s="97">
        <v>0</v>
      </c>
      <c r="C5" s="97">
        <v>0</v>
      </c>
      <c r="D5" s="97">
        <v>216</v>
      </c>
      <c r="E5" s="97">
        <v>10800</v>
      </c>
      <c r="F5" s="97">
        <v>0</v>
      </c>
      <c r="G5" s="97">
        <v>0</v>
      </c>
      <c r="H5" s="97">
        <v>353</v>
      </c>
      <c r="I5" s="97">
        <v>28320</v>
      </c>
      <c r="J5" s="97">
        <v>28320</v>
      </c>
      <c r="K5" s="97">
        <v>10890</v>
      </c>
      <c r="L5" s="97">
        <f>B5+D5+F5+H5</f>
        <v>569</v>
      </c>
      <c r="M5" s="97">
        <f>C5+E5+G5+J5+K5</f>
        <v>50010</v>
      </c>
    </row>
    <row r="6" spans="1:13" ht="15">
      <c r="A6" s="182" t="s">
        <v>11</v>
      </c>
      <c r="B6" s="98">
        <v>857</v>
      </c>
      <c r="C6" s="98">
        <v>57684</v>
      </c>
      <c r="D6" s="98">
        <v>193</v>
      </c>
      <c r="E6" s="98">
        <v>14400</v>
      </c>
      <c r="F6" s="98">
        <v>0</v>
      </c>
      <c r="G6" s="98">
        <v>0</v>
      </c>
      <c r="H6" s="98">
        <v>46</v>
      </c>
      <c r="I6" s="98">
        <v>3450</v>
      </c>
      <c r="J6" s="98">
        <v>3450</v>
      </c>
      <c r="K6" s="98">
        <v>0</v>
      </c>
      <c r="L6" s="98">
        <f aca="true" t="shared" si="0" ref="L6:L16">B6+D6+F6+H6</f>
        <v>1096</v>
      </c>
      <c r="M6" s="98">
        <f aca="true" t="shared" si="1" ref="M6:M16">C6+E6+G6+J6+K6</f>
        <v>75534</v>
      </c>
    </row>
    <row r="7" spans="1:13" ht="15">
      <c r="A7" s="181" t="s">
        <v>13</v>
      </c>
      <c r="B7" s="97">
        <v>671</v>
      </c>
      <c r="C7" s="97">
        <v>49305</v>
      </c>
      <c r="D7" s="97">
        <v>1616</v>
      </c>
      <c r="E7" s="97">
        <v>155680</v>
      </c>
      <c r="F7" s="97">
        <v>14</v>
      </c>
      <c r="G7" s="97">
        <v>910</v>
      </c>
      <c r="H7" s="97">
        <v>200</v>
      </c>
      <c r="I7" s="97">
        <v>21250</v>
      </c>
      <c r="J7" s="97">
        <v>21250</v>
      </c>
      <c r="K7" s="97">
        <v>112655</v>
      </c>
      <c r="L7" s="97">
        <f t="shared" si="0"/>
        <v>2501</v>
      </c>
      <c r="M7" s="97">
        <f t="shared" si="1"/>
        <v>339800</v>
      </c>
    </row>
    <row r="8" spans="1:13" ht="15">
      <c r="A8" s="182" t="s">
        <v>14</v>
      </c>
      <c r="B8" s="98">
        <v>2460</v>
      </c>
      <c r="C8" s="98">
        <v>209325</v>
      </c>
      <c r="D8" s="98">
        <v>2037</v>
      </c>
      <c r="E8" s="98">
        <v>209140</v>
      </c>
      <c r="F8" s="98">
        <v>12</v>
      </c>
      <c r="G8" s="98">
        <v>1200</v>
      </c>
      <c r="H8" s="98">
        <v>948</v>
      </c>
      <c r="I8" s="98">
        <v>55510</v>
      </c>
      <c r="J8" s="98">
        <v>55510</v>
      </c>
      <c r="K8" s="98">
        <v>68150</v>
      </c>
      <c r="L8" s="98">
        <f t="shared" si="0"/>
        <v>5457</v>
      </c>
      <c r="M8" s="98">
        <f t="shared" si="1"/>
        <v>543325</v>
      </c>
    </row>
    <row r="9" spans="1:13" ht="15">
      <c r="A9" s="181" t="s">
        <v>15</v>
      </c>
      <c r="B9" s="97">
        <v>1065</v>
      </c>
      <c r="C9" s="97">
        <v>90550</v>
      </c>
      <c r="D9" s="97">
        <v>300</v>
      </c>
      <c r="E9" s="97">
        <v>60000</v>
      </c>
      <c r="F9" s="97">
        <v>0</v>
      </c>
      <c r="G9" s="97">
        <v>0</v>
      </c>
      <c r="H9" s="97">
        <v>729</v>
      </c>
      <c r="I9" s="97">
        <v>72690</v>
      </c>
      <c r="J9" s="97">
        <v>72690</v>
      </c>
      <c r="K9" s="97">
        <v>12625</v>
      </c>
      <c r="L9" s="97">
        <f t="shared" si="0"/>
        <v>2094</v>
      </c>
      <c r="M9" s="97">
        <f t="shared" si="1"/>
        <v>235865</v>
      </c>
    </row>
    <row r="10" spans="1:13" ht="15">
      <c r="A10" s="182" t="s">
        <v>16</v>
      </c>
      <c r="B10" s="98">
        <v>1536</v>
      </c>
      <c r="C10" s="98">
        <v>77535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19080</v>
      </c>
      <c r="L10" s="98">
        <f t="shared" si="0"/>
        <v>1536</v>
      </c>
      <c r="M10" s="98">
        <f t="shared" si="1"/>
        <v>96615</v>
      </c>
    </row>
    <row r="11" spans="1:13" ht="15">
      <c r="A11" s="181" t="s">
        <v>184</v>
      </c>
      <c r="B11" s="97">
        <v>2554</v>
      </c>
      <c r="C11" s="97">
        <v>207810</v>
      </c>
      <c r="D11" s="97">
        <v>752</v>
      </c>
      <c r="E11" s="97">
        <v>102090</v>
      </c>
      <c r="F11" s="97">
        <v>0</v>
      </c>
      <c r="G11" s="97">
        <v>0</v>
      </c>
      <c r="H11" s="97">
        <v>33</v>
      </c>
      <c r="I11" s="97">
        <v>1620</v>
      </c>
      <c r="J11" s="97">
        <v>1620</v>
      </c>
      <c r="K11" s="97">
        <v>60860</v>
      </c>
      <c r="L11" s="97">
        <f t="shared" si="0"/>
        <v>3339</v>
      </c>
      <c r="M11" s="97">
        <f t="shared" si="1"/>
        <v>372380</v>
      </c>
    </row>
    <row r="12" spans="1:13" ht="15">
      <c r="A12" s="182" t="s">
        <v>185</v>
      </c>
      <c r="B12" s="98">
        <v>770</v>
      </c>
      <c r="C12" s="98">
        <v>69500</v>
      </c>
      <c r="D12" s="98">
        <v>400</v>
      </c>
      <c r="E12" s="98">
        <v>32000</v>
      </c>
      <c r="F12" s="98">
        <v>0</v>
      </c>
      <c r="G12" s="98">
        <v>0</v>
      </c>
      <c r="H12" s="98">
        <v>515</v>
      </c>
      <c r="I12" s="98">
        <v>47500</v>
      </c>
      <c r="J12" s="98">
        <v>47500</v>
      </c>
      <c r="K12" s="98">
        <v>0</v>
      </c>
      <c r="L12" s="98">
        <f t="shared" si="0"/>
        <v>1685</v>
      </c>
      <c r="M12" s="98">
        <f t="shared" si="1"/>
        <v>149000</v>
      </c>
    </row>
    <row r="13" spans="1:13" ht="15">
      <c r="A13" s="181" t="s">
        <v>19</v>
      </c>
      <c r="B13" s="97">
        <v>2037</v>
      </c>
      <c r="C13" s="97">
        <v>133901</v>
      </c>
      <c r="D13" s="97">
        <v>1140</v>
      </c>
      <c r="E13" s="97">
        <v>25260</v>
      </c>
      <c r="F13" s="97">
        <v>0</v>
      </c>
      <c r="G13" s="97">
        <v>0</v>
      </c>
      <c r="H13" s="97">
        <v>178</v>
      </c>
      <c r="I13" s="97">
        <v>7410</v>
      </c>
      <c r="J13" s="97">
        <v>7410</v>
      </c>
      <c r="K13" s="97">
        <v>0</v>
      </c>
      <c r="L13" s="97">
        <f t="shared" si="0"/>
        <v>3355</v>
      </c>
      <c r="M13" s="97">
        <f t="shared" si="1"/>
        <v>166571</v>
      </c>
    </row>
    <row r="14" spans="1:13" ht="15">
      <c r="A14" s="182" t="s">
        <v>20</v>
      </c>
      <c r="B14" s="98">
        <v>0</v>
      </c>
      <c r="C14" s="98">
        <v>0</v>
      </c>
      <c r="D14" s="98">
        <v>330</v>
      </c>
      <c r="E14" s="98">
        <v>29600</v>
      </c>
      <c r="F14" s="98">
        <v>0</v>
      </c>
      <c r="G14" s="98">
        <v>0</v>
      </c>
      <c r="H14" s="98">
        <v>400</v>
      </c>
      <c r="I14" s="98">
        <v>30000</v>
      </c>
      <c r="J14" s="98">
        <v>30000</v>
      </c>
      <c r="K14" s="98">
        <v>0</v>
      </c>
      <c r="L14" s="98">
        <f t="shared" si="0"/>
        <v>730</v>
      </c>
      <c r="M14" s="98">
        <f t="shared" si="1"/>
        <v>59600</v>
      </c>
    </row>
    <row r="15" spans="1:13" ht="15">
      <c r="A15" s="181" t="s">
        <v>21</v>
      </c>
      <c r="B15" s="97">
        <v>15</v>
      </c>
      <c r="C15" s="97">
        <v>975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240</v>
      </c>
      <c r="L15" s="97">
        <f t="shared" si="0"/>
        <v>15</v>
      </c>
      <c r="M15" s="97">
        <f t="shared" si="1"/>
        <v>1215</v>
      </c>
    </row>
    <row r="16" spans="1:13" ht="15.75" thickBot="1">
      <c r="A16" s="182" t="s">
        <v>22</v>
      </c>
      <c r="B16" s="98">
        <v>5062</v>
      </c>
      <c r="C16" s="98">
        <v>424241</v>
      </c>
      <c r="D16" s="98">
        <v>23863</v>
      </c>
      <c r="E16" s="98">
        <v>1972726</v>
      </c>
      <c r="F16" s="98">
        <v>25</v>
      </c>
      <c r="G16" s="98">
        <v>2500</v>
      </c>
      <c r="H16" s="98">
        <v>207</v>
      </c>
      <c r="I16" s="98">
        <v>10590</v>
      </c>
      <c r="J16" s="98">
        <v>10590</v>
      </c>
      <c r="K16" s="98">
        <v>533455</v>
      </c>
      <c r="L16" s="98">
        <f t="shared" si="0"/>
        <v>29157</v>
      </c>
      <c r="M16" s="98">
        <f t="shared" si="1"/>
        <v>2943512</v>
      </c>
    </row>
    <row r="17" spans="1:13" ht="15.75" thickBot="1">
      <c r="A17" s="37" t="s">
        <v>23</v>
      </c>
      <c r="B17" s="132">
        <f>SUM(B5:B16)</f>
        <v>17027</v>
      </c>
      <c r="C17" s="132">
        <f aca="true" t="shared" si="2" ref="C17:M17">SUM(C5:C16)</f>
        <v>1320826</v>
      </c>
      <c r="D17" s="132">
        <f t="shared" si="2"/>
        <v>30847</v>
      </c>
      <c r="E17" s="132">
        <f t="shared" si="2"/>
        <v>2611696</v>
      </c>
      <c r="F17" s="132">
        <f t="shared" si="2"/>
        <v>51</v>
      </c>
      <c r="G17" s="132">
        <f t="shared" si="2"/>
        <v>4610</v>
      </c>
      <c r="H17" s="132">
        <f t="shared" si="2"/>
        <v>3609</v>
      </c>
      <c r="I17" s="132">
        <f t="shared" si="2"/>
        <v>278340</v>
      </c>
      <c r="J17" s="132">
        <f t="shared" si="2"/>
        <v>278340</v>
      </c>
      <c r="K17" s="132">
        <f t="shared" si="2"/>
        <v>817955</v>
      </c>
      <c r="L17" s="132">
        <f t="shared" si="2"/>
        <v>51534</v>
      </c>
      <c r="M17" s="132">
        <f t="shared" si="2"/>
        <v>5033427</v>
      </c>
    </row>
    <row r="18" spans="1:13" ht="15.75" thickTop="1">
      <c r="A18" s="173" t="s">
        <v>196</v>
      </c>
      <c r="B18" s="173"/>
      <c r="C18" s="173"/>
      <c r="D18" s="173"/>
      <c r="E18" s="173"/>
      <c r="F18" s="173"/>
      <c r="G18" s="173"/>
      <c r="J18" s="119"/>
      <c r="K18" s="119"/>
      <c r="L18" s="119"/>
      <c r="M18" s="119"/>
    </row>
  </sheetData>
  <sheetProtection/>
  <mergeCells count="5">
    <mergeCell ref="A1:M1"/>
    <mergeCell ref="A2:B2"/>
    <mergeCell ref="E2:H2"/>
    <mergeCell ref="L2:M2"/>
    <mergeCell ref="A18:G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rightToLeft="1" zoomScalePageLayoutView="0" workbookViewId="0" topLeftCell="A1">
      <selection activeCell="A1" sqref="A1:H16"/>
    </sheetView>
  </sheetViews>
  <sheetFormatPr defaultColWidth="9.140625" defaultRowHeight="15"/>
  <sheetData>
    <row r="1" spans="1:8" ht="18.75">
      <c r="A1" s="25" t="s">
        <v>26</v>
      </c>
      <c r="B1" s="25"/>
      <c r="C1" s="25"/>
      <c r="D1" s="25"/>
      <c r="E1" s="25"/>
      <c r="F1" s="25"/>
      <c r="G1" s="25"/>
      <c r="H1" s="25"/>
    </row>
    <row r="2" spans="1:8" ht="15.75">
      <c r="A2" s="26" t="s">
        <v>27</v>
      </c>
      <c r="B2" s="26"/>
      <c r="C2" s="2"/>
      <c r="D2" s="2"/>
      <c r="E2" s="2"/>
      <c r="F2" s="2"/>
      <c r="G2" s="29" t="s">
        <v>28</v>
      </c>
      <c r="H2" s="29"/>
    </row>
    <row r="3" spans="1:8" ht="48" thickBot="1">
      <c r="A3" s="30" t="s">
        <v>3</v>
      </c>
      <c r="B3" s="30" t="s">
        <v>29</v>
      </c>
      <c r="C3" s="30" t="s">
        <v>30</v>
      </c>
      <c r="D3" s="30" t="s">
        <v>31</v>
      </c>
      <c r="E3" s="30" t="s">
        <v>32</v>
      </c>
      <c r="F3" s="30" t="s">
        <v>33</v>
      </c>
      <c r="G3" s="30" t="s">
        <v>34</v>
      </c>
      <c r="H3" s="30" t="s">
        <v>23</v>
      </c>
    </row>
    <row r="4" spans="1:8" ht="15.75" thickTop="1">
      <c r="A4" s="31" t="s">
        <v>10</v>
      </c>
      <c r="B4" s="32">
        <v>129365</v>
      </c>
      <c r="C4" s="32">
        <v>114500</v>
      </c>
      <c r="D4" s="32">
        <v>24000</v>
      </c>
      <c r="E4" s="32">
        <v>145750</v>
      </c>
      <c r="F4" s="32">
        <v>17700</v>
      </c>
      <c r="G4" s="32">
        <v>56850</v>
      </c>
      <c r="H4" s="33">
        <f>B4+C4+D4+E4+F4+G4</f>
        <v>488165</v>
      </c>
    </row>
    <row r="5" spans="1:8" ht="15">
      <c r="A5" s="34" t="s">
        <v>11</v>
      </c>
      <c r="B5" s="35">
        <v>100982</v>
      </c>
      <c r="C5" s="35">
        <v>24700</v>
      </c>
      <c r="D5" s="35">
        <v>4600</v>
      </c>
      <c r="E5" s="35">
        <v>136925</v>
      </c>
      <c r="F5" s="35">
        <v>4850</v>
      </c>
      <c r="G5" s="35">
        <v>69500</v>
      </c>
      <c r="H5" s="36">
        <f aca="true" t="shared" si="0" ref="H5:H15">B5+C5+D5+E5+F5+G5</f>
        <v>341557</v>
      </c>
    </row>
    <row r="6" spans="1:8" ht="15">
      <c r="A6" s="31" t="s">
        <v>13</v>
      </c>
      <c r="B6" s="32">
        <v>1101300</v>
      </c>
      <c r="C6" s="32">
        <v>323450</v>
      </c>
      <c r="D6" s="32">
        <v>36550</v>
      </c>
      <c r="E6" s="32">
        <v>1141850</v>
      </c>
      <c r="F6" s="32">
        <v>49350</v>
      </c>
      <c r="G6" s="32">
        <v>278550</v>
      </c>
      <c r="H6" s="33">
        <f t="shared" si="0"/>
        <v>2931050</v>
      </c>
    </row>
    <row r="7" spans="1:8" ht="15">
      <c r="A7" s="34" t="s">
        <v>14</v>
      </c>
      <c r="B7" s="35">
        <v>948326</v>
      </c>
      <c r="C7" s="35">
        <v>1296980</v>
      </c>
      <c r="D7" s="35">
        <v>129700</v>
      </c>
      <c r="E7" s="35">
        <v>1211353</v>
      </c>
      <c r="F7" s="35">
        <v>46550</v>
      </c>
      <c r="G7" s="35">
        <v>250100</v>
      </c>
      <c r="H7" s="36">
        <f t="shared" si="0"/>
        <v>3883009</v>
      </c>
    </row>
    <row r="8" spans="1:8" ht="15">
      <c r="A8" s="31" t="s">
        <v>15</v>
      </c>
      <c r="B8" s="32">
        <v>1000</v>
      </c>
      <c r="C8" s="32">
        <v>136220</v>
      </c>
      <c r="D8" s="32">
        <v>43750</v>
      </c>
      <c r="E8" s="32">
        <v>205900</v>
      </c>
      <c r="F8" s="32">
        <v>1000</v>
      </c>
      <c r="G8" s="32">
        <v>81350</v>
      </c>
      <c r="H8" s="33">
        <f t="shared" si="0"/>
        <v>469220</v>
      </c>
    </row>
    <row r="9" spans="1:8" ht="15">
      <c r="A9" s="34" t="s">
        <v>16</v>
      </c>
      <c r="B9" s="35">
        <v>71650</v>
      </c>
      <c r="C9" s="35">
        <v>97300</v>
      </c>
      <c r="D9" s="35">
        <v>44900</v>
      </c>
      <c r="E9" s="35">
        <v>176750</v>
      </c>
      <c r="F9" s="35">
        <v>11500</v>
      </c>
      <c r="G9" s="35">
        <v>127000</v>
      </c>
      <c r="H9" s="36">
        <f t="shared" si="0"/>
        <v>529100</v>
      </c>
    </row>
    <row r="10" spans="1:8" ht="15">
      <c r="A10" s="31" t="s">
        <v>17</v>
      </c>
      <c r="B10" s="32">
        <v>304065</v>
      </c>
      <c r="C10" s="32">
        <v>355150</v>
      </c>
      <c r="D10" s="32">
        <v>121700</v>
      </c>
      <c r="E10" s="32">
        <v>877010</v>
      </c>
      <c r="F10" s="32">
        <v>4750</v>
      </c>
      <c r="G10" s="32">
        <v>439700</v>
      </c>
      <c r="H10" s="33">
        <f t="shared" si="0"/>
        <v>2102375</v>
      </c>
    </row>
    <row r="11" spans="1:8" ht="15">
      <c r="A11" s="34" t="s">
        <v>18</v>
      </c>
      <c r="B11" s="35">
        <v>206280</v>
      </c>
      <c r="C11" s="35">
        <v>119750</v>
      </c>
      <c r="D11" s="35">
        <v>8000</v>
      </c>
      <c r="E11" s="35">
        <v>177000</v>
      </c>
      <c r="F11" s="35">
        <v>5000</v>
      </c>
      <c r="G11" s="35">
        <v>29000</v>
      </c>
      <c r="H11" s="36">
        <f t="shared" si="0"/>
        <v>545030</v>
      </c>
    </row>
    <row r="12" spans="1:8" ht="15">
      <c r="A12" s="31" t="s">
        <v>19</v>
      </c>
      <c r="B12" s="32">
        <v>391461</v>
      </c>
      <c r="C12" s="32">
        <v>300365</v>
      </c>
      <c r="D12" s="32">
        <v>126250</v>
      </c>
      <c r="E12" s="32">
        <v>843757</v>
      </c>
      <c r="F12" s="32">
        <v>19640</v>
      </c>
      <c r="G12" s="32">
        <v>232970</v>
      </c>
      <c r="H12" s="33">
        <f t="shared" si="0"/>
        <v>1914443</v>
      </c>
    </row>
    <row r="13" spans="1:8" ht="15">
      <c r="A13" s="34" t="s">
        <v>20</v>
      </c>
      <c r="B13" s="35">
        <v>25500</v>
      </c>
      <c r="C13" s="35">
        <v>46050</v>
      </c>
      <c r="D13" s="35">
        <v>66400</v>
      </c>
      <c r="E13" s="35">
        <v>101250</v>
      </c>
      <c r="F13" s="35">
        <v>2000</v>
      </c>
      <c r="G13" s="35">
        <v>8050</v>
      </c>
      <c r="H13" s="36">
        <f t="shared" si="0"/>
        <v>249250</v>
      </c>
    </row>
    <row r="14" spans="1:8" ht="15">
      <c r="A14" s="31" t="s">
        <v>21</v>
      </c>
      <c r="B14" s="32">
        <v>46038</v>
      </c>
      <c r="C14" s="32">
        <v>44150</v>
      </c>
      <c r="D14" s="32">
        <v>0</v>
      </c>
      <c r="E14" s="32">
        <v>112050</v>
      </c>
      <c r="F14" s="32">
        <v>100</v>
      </c>
      <c r="G14" s="32">
        <v>109050</v>
      </c>
      <c r="H14" s="33">
        <f t="shared" si="0"/>
        <v>311388</v>
      </c>
    </row>
    <row r="15" spans="1:8" ht="15.75" thickBot="1">
      <c r="A15" s="34" t="s">
        <v>22</v>
      </c>
      <c r="B15" s="35">
        <v>2994832</v>
      </c>
      <c r="C15" s="35">
        <v>1886075</v>
      </c>
      <c r="D15" s="35">
        <v>110900</v>
      </c>
      <c r="E15" s="35">
        <v>3642745</v>
      </c>
      <c r="F15" s="35">
        <v>172550</v>
      </c>
      <c r="G15" s="35">
        <v>2379850</v>
      </c>
      <c r="H15" s="36">
        <f t="shared" si="0"/>
        <v>11186952</v>
      </c>
    </row>
    <row r="16" spans="1:8" ht="15.75" thickBot="1">
      <c r="A16" s="37" t="s">
        <v>23</v>
      </c>
      <c r="B16" s="38">
        <f aca="true" t="shared" si="1" ref="B16:H16">SUM(B4:B15)</f>
        <v>6320799</v>
      </c>
      <c r="C16" s="38">
        <f t="shared" si="1"/>
        <v>4744690</v>
      </c>
      <c r="D16" s="38">
        <f t="shared" si="1"/>
        <v>716750</v>
      </c>
      <c r="E16" s="38">
        <f t="shared" si="1"/>
        <v>8772340</v>
      </c>
      <c r="F16" s="38">
        <f t="shared" si="1"/>
        <v>334990</v>
      </c>
      <c r="G16" s="38">
        <f t="shared" si="1"/>
        <v>4061970</v>
      </c>
      <c r="H16" s="38">
        <f t="shared" si="1"/>
        <v>24951539</v>
      </c>
    </row>
    <row r="17" ht="15.75" thickTop="1"/>
  </sheetData>
  <sheetProtection/>
  <mergeCells count="3">
    <mergeCell ref="A1:H1"/>
    <mergeCell ref="A2:B2"/>
    <mergeCell ref="G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7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147" bestFit="1" customWidth="1"/>
    <col min="2" max="2" width="11.140625" style="0" customWidth="1"/>
    <col min="3" max="3" width="12.421875" style="0" customWidth="1"/>
    <col min="4" max="4" width="11.8515625" style="0" customWidth="1"/>
    <col min="5" max="5" width="13.140625" style="0" customWidth="1"/>
    <col min="6" max="6" width="12.28125" style="0" customWidth="1"/>
    <col min="7" max="7" width="10.00390625" style="0" customWidth="1"/>
    <col min="8" max="8" width="12.421875" style="0" customWidth="1"/>
    <col min="9" max="9" width="11.7109375" style="0" customWidth="1"/>
    <col min="11" max="11" width="10.8515625" style="0" bestFit="1" customWidth="1"/>
    <col min="13" max="13" width="15.00390625" style="0" customWidth="1"/>
  </cols>
  <sheetData>
    <row r="1" spans="1:9" ht="20.25" customHeight="1">
      <c r="A1" s="120" t="s">
        <v>186</v>
      </c>
      <c r="B1" s="120"/>
      <c r="C1" s="120"/>
      <c r="D1" s="120"/>
      <c r="E1" s="120"/>
      <c r="F1" s="120"/>
      <c r="G1" s="120"/>
      <c r="H1" s="120"/>
      <c r="I1" s="120"/>
    </row>
    <row r="2" spans="1:9" ht="18.75" customHeight="1">
      <c r="A2" s="121"/>
      <c r="B2" s="121"/>
      <c r="C2" s="122"/>
      <c r="D2" s="134" t="s">
        <v>294</v>
      </c>
      <c r="E2" s="134"/>
      <c r="F2" s="134"/>
      <c r="G2" s="124" t="s">
        <v>295</v>
      </c>
      <c r="H2" s="124"/>
      <c r="I2" s="124"/>
    </row>
    <row r="3" spans="1:9" ht="15.75">
      <c r="A3" s="171" t="s">
        <v>296</v>
      </c>
      <c r="B3" s="171" t="s">
        <v>297</v>
      </c>
      <c r="C3" s="171"/>
      <c r="D3" s="171" t="s">
        <v>298</v>
      </c>
      <c r="E3" s="171"/>
      <c r="F3" s="171" t="s">
        <v>299</v>
      </c>
      <c r="G3" s="171"/>
      <c r="H3" s="171" t="s">
        <v>300</v>
      </c>
      <c r="I3" s="171"/>
    </row>
    <row r="4" spans="1:9" ht="16.5" thickBot="1">
      <c r="A4" s="199"/>
      <c r="B4" s="200" t="s">
        <v>129</v>
      </c>
      <c r="C4" s="200" t="s">
        <v>195</v>
      </c>
      <c r="D4" s="200" t="s">
        <v>55</v>
      </c>
      <c r="E4" s="200" t="s">
        <v>195</v>
      </c>
      <c r="F4" s="200" t="s">
        <v>43</v>
      </c>
      <c r="G4" s="200" t="s">
        <v>195</v>
      </c>
      <c r="H4" s="200" t="s">
        <v>55</v>
      </c>
      <c r="I4" s="200" t="s">
        <v>195</v>
      </c>
    </row>
    <row r="5" spans="1:9" ht="18" customHeight="1" thickTop="1">
      <c r="A5" s="144" t="s">
        <v>10</v>
      </c>
      <c r="B5" s="97">
        <v>152</v>
      </c>
      <c r="C5" s="97">
        <v>6300</v>
      </c>
      <c r="D5" s="97">
        <v>11950</v>
      </c>
      <c r="E5" s="97">
        <v>44200</v>
      </c>
      <c r="F5" s="97">
        <v>900</v>
      </c>
      <c r="G5" s="97">
        <v>7090</v>
      </c>
      <c r="H5" s="97">
        <v>131740</v>
      </c>
      <c r="I5" s="97">
        <v>469335</v>
      </c>
    </row>
    <row r="6" spans="1:9" ht="18" customHeight="1">
      <c r="A6" s="145" t="s">
        <v>11</v>
      </c>
      <c r="B6" s="98">
        <v>158</v>
      </c>
      <c r="C6" s="98">
        <v>3660</v>
      </c>
      <c r="D6" s="98">
        <v>59240</v>
      </c>
      <c r="E6" s="98">
        <v>276032</v>
      </c>
      <c r="F6" s="98">
        <v>1094</v>
      </c>
      <c r="G6" s="98">
        <v>15405</v>
      </c>
      <c r="H6" s="98">
        <v>89600</v>
      </c>
      <c r="I6" s="98">
        <v>1062880</v>
      </c>
    </row>
    <row r="7" spans="1:9" ht="18" customHeight="1">
      <c r="A7" s="144" t="s">
        <v>13</v>
      </c>
      <c r="B7" s="97">
        <v>545</v>
      </c>
      <c r="C7" s="97">
        <v>30225</v>
      </c>
      <c r="D7" s="97">
        <v>284182</v>
      </c>
      <c r="E7" s="97">
        <v>1625479</v>
      </c>
      <c r="F7" s="97">
        <v>1920</v>
      </c>
      <c r="G7" s="97">
        <v>35706</v>
      </c>
      <c r="H7" s="97">
        <v>358388</v>
      </c>
      <c r="I7" s="97">
        <v>4137529</v>
      </c>
    </row>
    <row r="8" spans="1:9" ht="18" customHeight="1">
      <c r="A8" s="145" t="s">
        <v>14</v>
      </c>
      <c r="B8" s="98">
        <v>1321</v>
      </c>
      <c r="C8" s="98">
        <v>78455</v>
      </c>
      <c r="D8" s="98">
        <v>2215524</v>
      </c>
      <c r="E8" s="98">
        <v>8782136</v>
      </c>
      <c r="F8" s="98">
        <v>5988</v>
      </c>
      <c r="G8" s="98">
        <v>60229</v>
      </c>
      <c r="H8" s="98">
        <v>726261</v>
      </c>
      <c r="I8" s="98">
        <v>10631020</v>
      </c>
    </row>
    <row r="9" spans="1:9" ht="18" customHeight="1">
      <c r="A9" s="144" t="s">
        <v>15</v>
      </c>
      <c r="B9" s="97">
        <v>0</v>
      </c>
      <c r="C9" s="97">
        <v>0</v>
      </c>
      <c r="D9" s="97">
        <v>101578</v>
      </c>
      <c r="E9" s="97">
        <v>550160</v>
      </c>
      <c r="F9" s="97">
        <v>1394</v>
      </c>
      <c r="G9" s="97">
        <v>13472</v>
      </c>
      <c r="H9" s="97">
        <v>62497</v>
      </c>
      <c r="I9" s="97">
        <v>907024</v>
      </c>
    </row>
    <row r="10" spans="1:9" ht="18" customHeight="1">
      <c r="A10" s="145" t="s">
        <v>16</v>
      </c>
      <c r="B10" s="98">
        <v>255</v>
      </c>
      <c r="C10" s="98">
        <v>11970</v>
      </c>
      <c r="D10" s="98">
        <v>253488</v>
      </c>
      <c r="E10" s="98">
        <v>857951</v>
      </c>
      <c r="F10" s="98">
        <v>1224</v>
      </c>
      <c r="G10" s="98">
        <v>25055</v>
      </c>
      <c r="H10" s="98">
        <v>69012</v>
      </c>
      <c r="I10" s="98">
        <v>1043346</v>
      </c>
    </row>
    <row r="11" spans="1:9" ht="18" customHeight="1">
      <c r="A11" s="144" t="s">
        <v>184</v>
      </c>
      <c r="B11" s="97">
        <v>241</v>
      </c>
      <c r="C11" s="97">
        <v>15975</v>
      </c>
      <c r="D11" s="97">
        <v>245380</v>
      </c>
      <c r="E11" s="97">
        <v>877970</v>
      </c>
      <c r="F11" s="97">
        <v>3921</v>
      </c>
      <c r="G11" s="97">
        <v>51121</v>
      </c>
      <c r="H11" s="97">
        <v>393417</v>
      </c>
      <c r="I11" s="97">
        <v>4807686</v>
      </c>
    </row>
    <row r="12" spans="1:9" ht="18" customHeight="1">
      <c r="A12" s="145" t="s">
        <v>185</v>
      </c>
      <c r="B12" s="98">
        <v>238</v>
      </c>
      <c r="C12" s="98">
        <v>5960</v>
      </c>
      <c r="D12" s="98">
        <v>681256</v>
      </c>
      <c r="E12" s="98">
        <v>2522362</v>
      </c>
      <c r="F12" s="98">
        <v>1430</v>
      </c>
      <c r="G12" s="98">
        <v>10020</v>
      </c>
      <c r="H12" s="98">
        <v>528230</v>
      </c>
      <c r="I12" s="98">
        <v>7675050</v>
      </c>
    </row>
    <row r="13" spans="1:9" ht="18" customHeight="1">
      <c r="A13" s="144" t="s">
        <v>19</v>
      </c>
      <c r="B13" s="97">
        <v>245</v>
      </c>
      <c r="C13" s="97">
        <v>10800</v>
      </c>
      <c r="D13" s="97">
        <v>555282</v>
      </c>
      <c r="E13" s="97">
        <v>1540066</v>
      </c>
      <c r="F13" s="97">
        <v>5395</v>
      </c>
      <c r="G13" s="97">
        <v>42757</v>
      </c>
      <c r="H13" s="97">
        <v>219814</v>
      </c>
      <c r="I13" s="97">
        <v>2473841</v>
      </c>
    </row>
    <row r="14" spans="1:9" ht="18" customHeight="1">
      <c r="A14" s="145" t="s">
        <v>20</v>
      </c>
      <c r="B14" s="98">
        <v>0</v>
      </c>
      <c r="C14" s="98">
        <v>0</v>
      </c>
      <c r="D14" s="98">
        <v>112642</v>
      </c>
      <c r="E14" s="98">
        <v>255984</v>
      </c>
      <c r="F14" s="98">
        <v>1900</v>
      </c>
      <c r="G14" s="98">
        <v>29150</v>
      </c>
      <c r="H14" s="98">
        <v>53437</v>
      </c>
      <c r="I14" s="98">
        <v>845770</v>
      </c>
    </row>
    <row r="15" spans="1:9" ht="18" customHeight="1">
      <c r="A15" s="144" t="s">
        <v>21</v>
      </c>
      <c r="B15" s="97">
        <v>0</v>
      </c>
      <c r="C15" s="97">
        <v>0</v>
      </c>
      <c r="D15" s="97">
        <v>725762</v>
      </c>
      <c r="E15" s="97">
        <v>2612963</v>
      </c>
      <c r="F15" s="97">
        <v>515</v>
      </c>
      <c r="G15" s="97">
        <v>2650</v>
      </c>
      <c r="H15" s="97">
        <v>231577</v>
      </c>
      <c r="I15" s="97">
        <v>2752256</v>
      </c>
    </row>
    <row r="16" spans="1:9" ht="18" customHeight="1" thickBot="1">
      <c r="A16" s="145" t="s">
        <v>22</v>
      </c>
      <c r="B16" s="98">
        <v>11497</v>
      </c>
      <c r="C16" s="98">
        <v>503779</v>
      </c>
      <c r="D16" s="98">
        <v>4196088</v>
      </c>
      <c r="E16" s="98">
        <v>13373330</v>
      </c>
      <c r="F16" s="98">
        <v>3405</v>
      </c>
      <c r="G16" s="98">
        <v>30892</v>
      </c>
      <c r="H16" s="98">
        <v>4522933</v>
      </c>
      <c r="I16" s="98">
        <v>40889237</v>
      </c>
    </row>
    <row r="17" spans="1:9" ht="18" customHeight="1" thickBot="1">
      <c r="A17" s="201" t="s">
        <v>23</v>
      </c>
      <c r="B17" s="132">
        <f>SUM(B5:B16)</f>
        <v>14652</v>
      </c>
      <c r="C17" s="132">
        <f aca="true" t="shared" si="0" ref="C17:I17">SUM(C5:C16)</f>
        <v>667124</v>
      </c>
      <c r="D17" s="132">
        <f t="shared" si="0"/>
        <v>9442372</v>
      </c>
      <c r="E17" s="132">
        <f t="shared" si="0"/>
        <v>33318633</v>
      </c>
      <c r="F17" s="132">
        <f t="shared" si="0"/>
        <v>29086</v>
      </c>
      <c r="G17" s="132">
        <f t="shared" si="0"/>
        <v>323547</v>
      </c>
      <c r="H17" s="132">
        <f t="shared" si="0"/>
        <v>7386906</v>
      </c>
      <c r="I17" s="132">
        <f t="shared" si="0"/>
        <v>77694974</v>
      </c>
    </row>
    <row r="18" ht="15.75" thickTop="1">
      <c r="A18"/>
    </row>
    <row r="19" spans="1:6" ht="15">
      <c r="A19" s="28" t="s">
        <v>131</v>
      </c>
      <c r="B19" s="28"/>
      <c r="C19" s="28"/>
      <c r="D19" s="28"/>
      <c r="E19" s="28"/>
      <c r="F19" s="28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spans="1:9" ht="18">
      <c r="A27" s="120" t="s">
        <v>186</v>
      </c>
      <c r="B27" s="120"/>
      <c r="C27" s="120"/>
      <c r="D27" s="120"/>
      <c r="E27" s="120"/>
      <c r="F27" s="120"/>
      <c r="G27" s="120"/>
      <c r="H27" s="120"/>
      <c r="I27" s="120"/>
    </row>
    <row r="28" spans="1:9" ht="18.75" customHeight="1">
      <c r="A28" s="121" t="s">
        <v>197</v>
      </c>
      <c r="B28" s="121"/>
      <c r="C28" s="122"/>
      <c r="D28" s="134" t="s">
        <v>294</v>
      </c>
      <c r="E28" s="134"/>
      <c r="F28" s="134"/>
      <c r="G28" s="124" t="s">
        <v>295</v>
      </c>
      <c r="H28" s="124"/>
      <c r="I28" s="124"/>
    </row>
    <row r="29" spans="1:9" ht="15" customHeight="1">
      <c r="A29" s="171" t="s">
        <v>301</v>
      </c>
      <c r="B29" s="171" t="s">
        <v>302</v>
      </c>
      <c r="C29" s="171"/>
      <c r="D29" s="171" t="s">
        <v>303</v>
      </c>
      <c r="E29" s="171"/>
      <c r="F29" s="171" t="s">
        <v>304</v>
      </c>
      <c r="G29" s="171"/>
      <c r="H29" s="171" t="s">
        <v>305</v>
      </c>
      <c r="I29" s="171"/>
    </row>
    <row r="30" spans="1:9" ht="16.5" thickBot="1">
      <c r="A30" s="199"/>
      <c r="B30" s="200" t="s">
        <v>129</v>
      </c>
      <c r="C30" s="200" t="s">
        <v>195</v>
      </c>
      <c r="D30" s="200" t="s">
        <v>243</v>
      </c>
      <c r="E30" s="200" t="s">
        <v>195</v>
      </c>
      <c r="F30" s="200" t="s">
        <v>61</v>
      </c>
      <c r="G30" s="200" t="s">
        <v>195</v>
      </c>
      <c r="H30" s="200" t="s">
        <v>43</v>
      </c>
      <c r="I30" s="200" t="s">
        <v>195</v>
      </c>
    </row>
    <row r="31" spans="1:9" ht="18" customHeight="1" thickTop="1">
      <c r="A31" s="144" t="s">
        <v>10</v>
      </c>
      <c r="B31" s="97">
        <v>47</v>
      </c>
      <c r="C31" s="97">
        <v>1210</v>
      </c>
      <c r="D31" s="97">
        <v>350</v>
      </c>
      <c r="E31" s="97">
        <v>3500</v>
      </c>
      <c r="F31" s="97">
        <v>240</v>
      </c>
      <c r="G31" s="97">
        <v>1680</v>
      </c>
      <c r="H31" s="97">
        <v>371</v>
      </c>
      <c r="I31" s="97">
        <v>1082</v>
      </c>
    </row>
    <row r="32" spans="1:9" ht="18" customHeight="1">
      <c r="A32" s="145" t="s">
        <v>11</v>
      </c>
      <c r="B32" s="98">
        <v>0</v>
      </c>
      <c r="C32" s="98">
        <v>0</v>
      </c>
      <c r="D32" s="98">
        <v>242</v>
      </c>
      <c r="E32" s="98">
        <v>3282</v>
      </c>
      <c r="F32" s="98">
        <v>240</v>
      </c>
      <c r="G32" s="98">
        <v>5100</v>
      </c>
      <c r="H32" s="98">
        <v>612</v>
      </c>
      <c r="I32" s="98">
        <v>1359</v>
      </c>
    </row>
    <row r="33" spans="1:9" ht="18" customHeight="1">
      <c r="A33" s="144" t="s">
        <v>13</v>
      </c>
      <c r="B33" s="97">
        <v>258</v>
      </c>
      <c r="C33" s="97">
        <v>3665</v>
      </c>
      <c r="D33" s="97">
        <v>1109</v>
      </c>
      <c r="E33" s="97">
        <v>26543</v>
      </c>
      <c r="F33" s="97">
        <v>765</v>
      </c>
      <c r="G33" s="97">
        <v>2295</v>
      </c>
      <c r="H33" s="97">
        <v>0</v>
      </c>
      <c r="I33" s="97">
        <v>0</v>
      </c>
    </row>
    <row r="34" spans="1:9" ht="18" customHeight="1">
      <c r="A34" s="145" t="s">
        <v>14</v>
      </c>
      <c r="B34" s="98">
        <v>856</v>
      </c>
      <c r="C34" s="98">
        <v>17400</v>
      </c>
      <c r="D34" s="98">
        <v>5372</v>
      </c>
      <c r="E34" s="98">
        <v>117236</v>
      </c>
      <c r="F34" s="98">
        <v>2960</v>
      </c>
      <c r="G34" s="98">
        <v>42590</v>
      </c>
      <c r="H34" s="98">
        <v>2872</v>
      </c>
      <c r="I34" s="98">
        <v>6619</v>
      </c>
    </row>
    <row r="35" spans="1:9" ht="18" customHeight="1">
      <c r="A35" s="144" t="s">
        <v>15</v>
      </c>
      <c r="B35" s="97">
        <v>1640</v>
      </c>
      <c r="C35" s="97">
        <v>9840</v>
      </c>
      <c r="D35" s="97">
        <v>250</v>
      </c>
      <c r="E35" s="97">
        <v>4900</v>
      </c>
      <c r="F35" s="97">
        <v>170</v>
      </c>
      <c r="G35" s="97">
        <v>3400</v>
      </c>
      <c r="H35" s="97">
        <v>0</v>
      </c>
      <c r="I35" s="97">
        <v>0</v>
      </c>
    </row>
    <row r="36" spans="1:9" ht="18" customHeight="1">
      <c r="A36" s="145" t="s">
        <v>16</v>
      </c>
      <c r="B36" s="98">
        <v>0</v>
      </c>
      <c r="C36" s="98">
        <v>0</v>
      </c>
      <c r="D36" s="98">
        <v>953</v>
      </c>
      <c r="E36" s="98">
        <v>22910</v>
      </c>
      <c r="F36" s="98">
        <v>45</v>
      </c>
      <c r="G36" s="98">
        <v>1125</v>
      </c>
      <c r="H36" s="98">
        <v>1200</v>
      </c>
      <c r="I36" s="98">
        <v>1560</v>
      </c>
    </row>
    <row r="37" spans="1:9" ht="18" customHeight="1">
      <c r="A37" s="144" t="s">
        <v>184</v>
      </c>
      <c r="B37" s="97">
        <v>650</v>
      </c>
      <c r="C37" s="97">
        <v>7800</v>
      </c>
      <c r="D37" s="97">
        <v>1066</v>
      </c>
      <c r="E37" s="97">
        <v>17600</v>
      </c>
      <c r="F37" s="97">
        <v>2000</v>
      </c>
      <c r="G37" s="97">
        <v>10000</v>
      </c>
      <c r="H37" s="97">
        <v>775</v>
      </c>
      <c r="I37" s="97">
        <v>2615</v>
      </c>
    </row>
    <row r="38" spans="1:9" ht="18" customHeight="1">
      <c r="A38" s="145" t="s">
        <v>185</v>
      </c>
      <c r="B38" s="98">
        <v>100</v>
      </c>
      <c r="C38" s="98">
        <v>1000</v>
      </c>
      <c r="D38" s="98">
        <v>170</v>
      </c>
      <c r="E38" s="98">
        <v>2020</v>
      </c>
      <c r="F38" s="98">
        <v>5450</v>
      </c>
      <c r="G38" s="98">
        <v>79350</v>
      </c>
      <c r="H38" s="98">
        <v>680</v>
      </c>
      <c r="I38" s="98">
        <v>680</v>
      </c>
    </row>
    <row r="39" spans="1:9" ht="18" customHeight="1">
      <c r="A39" s="144" t="s">
        <v>19</v>
      </c>
      <c r="B39" s="97">
        <v>85</v>
      </c>
      <c r="C39" s="97">
        <v>4250</v>
      </c>
      <c r="D39" s="97">
        <v>697</v>
      </c>
      <c r="E39" s="97">
        <v>9551</v>
      </c>
      <c r="F39" s="97">
        <v>244</v>
      </c>
      <c r="G39" s="97">
        <v>2416</v>
      </c>
      <c r="H39" s="97">
        <v>2185</v>
      </c>
      <c r="I39" s="97">
        <v>5320</v>
      </c>
    </row>
    <row r="40" spans="1:9" ht="18" customHeight="1">
      <c r="A40" s="145" t="s">
        <v>20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</row>
    <row r="41" spans="1:9" ht="18" customHeight="1">
      <c r="A41" s="144" t="s">
        <v>21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20</v>
      </c>
      <c r="I41" s="97">
        <v>40</v>
      </c>
    </row>
    <row r="42" spans="1:9" ht="18" customHeight="1" thickBot="1">
      <c r="A42" s="145" t="s">
        <v>22</v>
      </c>
      <c r="B42" s="98">
        <v>527</v>
      </c>
      <c r="C42" s="98">
        <v>7966</v>
      </c>
      <c r="D42" s="98">
        <v>777</v>
      </c>
      <c r="E42" s="98">
        <v>13965</v>
      </c>
      <c r="F42" s="98">
        <v>74365</v>
      </c>
      <c r="G42" s="98">
        <v>505620</v>
      </c>
      <c r="H42" s="98">
        <v>6015</v>
      </c>
      <c r="I42" s="98">
        <v>13023</v>
      </c>
    </row>
    <row r="43" spans="1:9" ht="18" customHeight="1" thickBot="1">
      <c r="A43" s="37" t="s">
        <v>23</v>
      </c>
      <c r="B43" s="132">
        <f>SUM(B31:B42)</f>
        <v>4163</v>
      </c>
      <c r="C43" s="132">
        <f aca="true" t="shared" si="1" ref="C43:I43">SUM(C31:C42)</f>
        <v>53131</v>
      </c>
      <c r="D43" s="132">
        <f t="shared" si="1"/>
        <v>10986</v>
      </c>
      <c r="E43" s="132">
        <f t="shared" si="1"/>
        <v>221507</v>
      </c>
      <c r="F43" s="132">
        <f t="shared" si="1"/>
        <v>86479</v>
      </c>
      <c r="G43" s="132">
        <f t="shared" si="1"/>
        <v>653576</v>
      </c>
      <c r="H43" s="132">
        <f t="shared" si="1"/>
        <v>14730</v>
      </c>
      <c r="I43" s="132">
        <f t="shared" si="1"/>
        <v>32298</v>
      </c>
    </row>
    <row r="44" ht="15.75" thickTop="1">
      <c r="A44"/>
    </row>
    <row r="45" spans="1:6" ht="15">
      <c r="A45" s="28" t="s">
        <v>131</v>
      </c>
      <c r="B45" s="28"/>
      <c r="C45" s="28"/>
      <c r="D45" s="28"/>
      <c r="E45" s="28"/>
      <c r="F45" s="28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spans="1:9" ht="15.75">
      <c r="A52" s="178"/>
      <c r="B52" s="202"/>
      <c r="C52" s="202"/>
      <c r="D52" s="202"/>
      <c r="E52" s="202"/>
      <c r="F52" s="202"/>
      <c r="G52" s="202"/>
      <c r="H52" s="202"/>
      <c r="I52" s="202"/>
    </row>
    <row r="53" spans="1:9" ht="18">
      <c r="A53" s="203" t="s">
        <v>186</v>
      </c>
      <c r="B53" s="203"/>
      <c r="C53" s="203"/>
      <c r="D53" s="203"/>
      <c r="E53" s="203"/>
      <c r="F53" s="203"/>
      <c r="G53" s="203"/>
      <c r="H53" s="203"/>
      <c r="I53" s="203"/>
    </row>
    <row r="54" spans="1:9" ht="21" customHeight="1">
      <c r="A54" s="121" t="s">
        <v>261</v>
      </c>
      <c r="B54" s="121"/>
      <c r="C54" s="122"/>
      <c r="D54" s="134" t="s">
        <v>294</v>
      </c>
      <c r="E54" s="134"/>
      <c r="F54" s="134"/>
      <c r="G54" s="124" t="s">
        <v>295</v>
      </c>
      <c r="H54" s="124"/>
      <c r="I54" s="124"/>
    </row>
    <row r="55" spans="1:9" ht="15.75">
      <c r="A55" s="171" t="s">
        <v>233</v>
      </c>
      <c r="B55" s="171" t="s">
        <v>306</v>
      </c>
      <c r="C55" s="171"/>
      <c r="D55" s="171" t="s">
        <v>307</v>
      </c>
      <c r="E55" s="171"/>
      <c r="F55" s="171" t="s">
        <v>308</v>
      </c>
      <c r="G55" s="171"/>
      <c r="H55" s="171" t="s">
        <v>309</v>
      </c>
      <c r="I55" s="171"/>
    </row>
    <row r="56" spans="1:10" ht="16.5" thickBot="1">
      <c r="A56" s="199"/>
      <c r="B56" s="200" t="s">
        <v>61</v>
      </c>
      <c r="C56" s="200" t="s">
        <v>195</v>
      </c>
      <c r="D56" s="200" t="s">
        <v>61</v>
      </c>
      <c r="E56" s="200" t="s">
        <v>195</v>
      </c>
      <c r="F56" s="200" t="s">
        <v>43</v>
      </c>
      <c r="G56" s="200" t="s">
        <v>195</v>
      </c>
      <c r="H56" s="200" t="s">
        <v>43</v>
      </c>
      <c r="I56" s="200" t="s">
        <v>195</v>
      </c>
      <c r="J56" s="22"/>
    </row>
    <row r="57" spans="1:10" ht="18" customHeight="1" thickTop="1">
      <c r="A57" s="144" t="s">
        <v>10</v>
      </c>
      <c r="B57" s="97">
        <v>455</v>
      </c>
      <c r="C57" s="97">
        <v>32900</v>
      </c>
      <c r="D57" s="97">
        <v>36</v>
      </c>
      <c r="E57" s="97">
        <v>960</v>
      </c>
      <c r="F57" s="97">
        <v>33779</v>
      </c>
      <c r="G57" s="97">
        <v>3397</v>
      </c>
      <c r="H57" s="97">
        <v>12242</v>
      </c>
      <c r="I57" s="97">
        <v>3252</v>
      </c>
      <c r="J57" s="204"/>
    </row>
    <row r="58" spans="1:10" ht="18" customHeight="1">
      <c r="A58" s="145" t="s">
        <v>11</v>
      </c>
      <c r="B58" s="98">
        <v>0</v>
      </c>
      <c r="C58" s="98">
        <v>0</v>
      </c>
      <c r="D58" s="98">
        <v>0</v>
      </c>
      <c r="E58" s="98">
        <v>0</v>
      </c>
      <c r="F58" s="98">
        <v>65325</v>
      </c>
      <c r="G58" s="98">
        <v>3825</v>
      </c>
      <c r="H58" s="98">
        <v>20764</v>
      </c>
      <c r="I58" s="98">
        <v>4527</v>
      </c>
      <c r="J58" s="204"/>
    </row>
    <row r="59" spans="1:10" ht="18" customHeight="1">
      <c r="A59" s="144" t="s">
        <v>13</v>
      </c>
      <c r="B59" s="97">
        <v>22</v>
      </c>
      <c r="C59" s="97">
        <v>2200</v>
      </c>
      <c r="D59" s="97">
        <v>6</v>
      </c>
      <c r="E59" s="97">
        <v>300</v>
      </c>
      <c r="F59" s="97">
        <v>270867</v>
      </c>
      <c r="G59" s="97">
        <v>14586</v>
      </c>
      <c r="H59" s="97">
        <v>855805</v>
      </c>
      <c r="I59" s="97">
        <v>426917</v>
      </c>
      <c r="J59" s="204"/>
    </row>
    <row r="60" spans="1:10" ht="18" customHeight="1">
      <c r="A60" s="145" t="s">
        <v>14</v>
      </c>
      <c r="B60" s="98">
        <v>0</v>
      </c>
      <c r="C60" s="98">
        <v>0</v>
      </c>
      <c r="D60" s="98">
        <v>0</v>
      </c>
      <c r="E60" s="98">
        <v>0</v>
      </c>
      <c r="F60" s="98">
        <v>630100</v>
      </c>
      <c r="G60" s="98">
        <v>18546</v>
      </c>
      <c r="H60" s="98">
        <v>55554</v>
      </c>
      <c r="I60" s="98">
        <v>27933</v>
      </c>
      <c r="J60" s="204"/>
    </row>
    <row r="61" spans="1:10" ht="18" customHeight="1">
      <c r="A61" s="144" t="s">
        <v>15</v>
      </c>
      <c r="B61" s="97">
        <v>0</v>
      </c>
      <c r="C61" s="97">
        <v>0</v>
      </c>
      <c r="D61" s="97">
        <v>0</v>
      </c>
      <c r="E61" s="97">
        <v>0</v>
      </c>
      <c r="F61" s="97">
        <v>36470</v>
      </c>
      <c r="G61" s="97">
        <v>2498</v>
      </c>
      <c r="H61" s="97">
        <v>3300</v>
      </c>
      <c r="I61" s="97">
        <v>1900</v>
      </c>
      <c r="J61" s="204"/>
    </row>
    <row r="62" spans="1:10" ht="18" customHeight="1">
      <c r="A62" s="145" t="s">
        <v>16</v>
      </c>
      <c r="B62" s="98">
        <v>12</v>
      </c>
      <c r="C62" s="98">
        <v>120</v>
      </c>
      <c r="D62" s="98">
        <v>0</v>
      </c>
      <c r="E62" s="98">
        <v>0</v>
      </c>
      <c r="F62" s="98">
        <v>18520</v>
      </c>
      <c r="G62" s="98">
        <v>1852</v>
      </c>
      <c r="H62" s="98">
        <v>112480</v>
      </c>
      <c r="I62" s="98">
        <v>17010</v>
      </c>
      <c r="J62" s="204"/>
    </row>
    <row r="63" spans="1:10" ht="18" customHeight="1">
      <c r="A63" s="144" t="s">
        <v>184</v>
      </c>
      <c r="B63" s="97">
        <v>0</v>
      </c>
      <c r="C63" s="97">
        <v>0</v>
      </c>
      <c r="D63" s="97">
        <v>0</v>
      </c>
      <c r="E63" s="97">
        <v>0</v>
      </c>
      <c r="F63" s="97">
        <v>29892</v>
      </c>
      <c r="G63" s="97">
        <v>1993</v>
      </c>
      <c r="H63" s="97">
        <v>115141</v>
      </c>
      <c r="I63" s="97">
        <v>42644</v>
      </c>
      <c r="J63" s="204"/>
    </row>
    <row r="64" spans="1:10" ht="18" customHeight="1">
      <c r="A64" s="145" t="s">
        <v>185</v>
      </c>
      <c r="B64" s="98">
        <v>0</v>
      </c>
      <c r="C64" s="98">
        <v>0</v>
      </c>
      <c r="D64" s="98">
        <v>0</v>
      </c>
      <c r="E64" s="98">
        <v>0</v>
      </c>
      <c r="F64" s="98">
        <v>1500</v>
      </c>
      <c r="G64" s="98">
        <v>75</v>
      </c>
      <c r="H64" s="98">
        <v>4200</v>
      </c>
      <c r="I64" s="98">
        <v>4200</v>
      </c>
      <c r="J64" s="204"/>
    </row>
    <row r="65" spans="1:10" ht="18" customHeight="1">
      <c r="A65" s="144" t="s">
        <v>19</v>
      </c>
      <c r="B65" s="97">
        <v>97</v>
      </c>
      <c r="C65" s="97">
        <v>1250</v>
      </c>
      <c r="D65" s="97">
        <v>0</v>
      </c>
      <c r="E65" s="97">
        <v>0</v>
      </c>
      <c r="F65" s="97">
        <v>19520</v>
      </c>
      <c r="G65" s="97">
        <v>2010</v>
      </c>
      <c r="H65" s="97">
        <v>18679</v>
      </c>
      <c r="I65" s="97">
        <v>16949</v>
      </c>
      <c r="J65" s="204"/>
    </row>
    <row r="66" spans="1:10" ht="18" customHeight="1">
      <c r="A66" s="145" t="s">
        <v>20</v>
      </c>
      <c r="B66" s="98">
        <v>0</v>
      </c>
      <c r="C66" s="98">
        <v>0</v>
      </c>
      <c r="D66" s="98">
        <v>0</v>
      </c>
      <c r="E66" s="98">
        <v>0</v>
      </c>
      <c r="F66" s="98">
        <v>38500</v>
      </c>
      <c r="G66" s="98">
        <v>2220</v>
      </c>
      <c r="H66" s="98">
        <v>80</v>
      </c>
      <c r="I66" s="98">
        <v>80</v>
      </c>
      <c r="J66" s="204"/>
    </row>
    <row r="67" spans="1:10" ht="18" customHeight="1">
      <c r="A67" s="144" t="s">
        <v>21</v>
      </c>
      <c r="B67" s="97">
        <v>0</v>
      </c>
      <c r="C67" s="97">
        <v>0</v>
      </c>
      <c r="D67" s="97">
        <v>0</v>
      </c>
      <c r="E67" s="97">
        <v>0</v>
      </c>
      <c r="F67" s="97">
        <v>600</v>
      </c>
      <c r="G67" s="97">
        <v>50</v>
      </c>
      <c r="H67" s="97">
        <v>0</v>
      </c>
      <c r="I67" s="97">
        <v>0</v>
      </c>
      <c r="J67" s="204"/>
    </row>
    <row r="68" spans="1:10" ht="18" customHeight="1" thickBot="1">
      <c r="A68" s="145" t="s">
        <v>22</v>
      </c>
      <c r="B68" s="98">
        <v>1310</v>
      </c>
      <c r="C68" s="98">
        <v>48850</v>
      </c>
      <c r="D68" s="98">
        <v>0</v>
      </c>
      <c r="E68" s="98">
        <v>0</v>
      </c>
      <c r="F68" s="98">
        <v>486610</v>
      </c>
      <c r="G68" s="98">
        <v>52377</v>
      </c>
      <c r="H68" s="98">
        <v>594386</v>
      </c>
      <c r="I68" s="98">
        <v>286046</v>
      </c>
      <c r="J68" s="204"/>
    </row>
    <row r="69" spans="1:10" ht="18" customHeight="1" thickBot="1">
      <c r="A69" s="37" t="s">
        <v>23</v>
      </c>
      <c r="B69" s="132">
        <f>SUM(B57:B68)</f>
        <v>1896</v>
      </c>
      <c r="C69" s="132">
        <f aca="true" t="shared" si="2" ref="C69:I69">SUM(C57:C68)</f>
        <v>85320</v>
      </c>
      <c r="D69" s="132">
        <f t="shared" si="2"/>
        <v>42</v>
      </c>
      <c r="E69" s="132">
        <f t="shared" si="2"/>
        <v>1260</v>
      </c>
      <c r="F69" s="132">
        <f t="shared" si="2"/>
        <v>1631683</v>
      </c>
      <c r="G69" s="132">
        <f t="shared" si="2"/>
        <v>103429</v>
      </c>
      <c r="H69" s="132">
        <f t="shared" si="2"/>
        <v>1792631</v>
      </c>
      <c r="I69" s="132">
        <f t="shared" si="2"/>
        <v>831458</v>
      </c>
      <c r="J69" s="22"/>
    </row>
    <row r="70" ht="15.75" thickTop="1">
      <c r="A70"/>
    </row>
    <row r="71" spans="1:6" ht="15">
      <c r="A71" s="28" t="s">
        <v>131</v>
      </c>
      <c r="B71" s="28"/>
      <c r="C71" s="28"/>
      <c r="D71" s="28"/>
      <c r="E71" s="28"/>
      <c r="F71" s="28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spans="1:9" ht="18">
      <c r="A79" s="120" t="s">
        <v>186</v>
      </c>
      <c r="B79" s="120"/>
      <c r="C79" s="120"/>
      <c r="D79" s="120"/>
      <c r="E79" s="120"/>
      <c r="F79" s="120"/>
      <c r="G79" s="120"/>
      <c r="H79" s="120"/>
      <c r="I79" s="120"/>
    </row>
    <row r="80" spans="1:9" ht="21" customHeight="1">
      <c r="A80" s="121" t="s">
        <v>197</v>
      </c>
      <c r="B80" s="121"/>
      <c r="C80" s="122"/>
      <c r="D80" s="134" t="s">
        <v>294</v>
      </c>
      <c r="E80" s="134"/>
      <c r="F80" s="134"/>
      <c r="G80" s="124" t="s">
        <v>295</v>
      </c>
      <c r="H80" s="124"/>
      <c r="I80" s="124"/>
    </row>
    <row r="81" spans="1:9" ht="15.75">
      <c r="A81" s="126" t="s">
        <v>296</v>
      </c>
      <c r="B81" s="171" t="s">
        <v>310</v>
      </c>
      <c r="C81" s="171"/>
      <c r="D81" s="171" t="s">
        <v>311</v>
      </c>
      <c r="E81" s="171"/>
      <c r="F81" s="171" t="s">
        <v>312</v>
      </c>
      <c r="G81" s="171"/>
      <c r="H81" s="171" t="s">
        <v>313</v>
      </c>
      <c r="I81" s="171"/>
    </row>
    <row r="82" spans="1:9" ht="15.75" thickBot="1">
      <c r="A82" s="138"/>
      <c r="B82" s="128" t="s">
        <v>260</v>
      </c>
      <c r="C82" s="128" t="s">
        <v>195</v>
      </c>
      <c r="D82" s="128" t="s">
        <v>260</v>
      </c>
      <c r="E82" s="128" t="s">
        <v>195</v>
      </c>
      <c r="F82" s="128" t="s">
        <v>43</v>
      </c>
      <c r="G82" s="128" t="s">
        <v>195</v>
      </c>
      <c r="H82" s="128" t="s">
        <v>243</v>
      </c>
      <c r="I82" s="128" t="s">
        <v>195</v>
      </c>
    </row>
    <row r="83" spans="1:9" ht="18" customHeight="1" thickTop="1">
      <c r="A83" s="144" t="s">
        <v>10</v>
      </c>
      <c r="B83" s="97">
        <v>0</v>
      </c>
      <c r="C83" s="97">
        <v>0</v>
      </c>
      <c r="D83" s="97">
        <v>1005</v>
      </c>
      <c r="E83" s="97">
        <v>403750</v>
      </c>
      <c r="F83" s="97">
        <v>0</v>
      </c>
      <c r="G83" s="97">
        <v>0</v>
      </c>
      <c r="H83" s="97">
        <v>345</v>
      </c>
      <c r="I83" s="97">
        <v>1300</v>
      </c>
    </row>
    <row r="84" spans="1:9" ht="18" customHeight="1">
      <c r="A84" s="145" t="s">
        <v>11</v>
      </c>
      <c r="B84" s="98">
        <v>5</v>
      </c>
      <c r="C84" s="98">
        <v>3500</v>
      </c>
      <c r="D84" s="98">
        <v>66</v>
      </c>
      <c r="E84" s="98">
        <v>38805</v>
      </c>
      <c r="F84" s="98">
        <v>2400</v>
      </c>
      <c r="G84" s="98">
        <v>47500</v>
      </c>
      <c r="H84" s="98">
        <v>1725</v>
      </c>
      <c r="I84" s="98">
        <v>1835</v>
      </c>
    </row>
    <row r="85" spans="1:9" ht="18" customHeight="1">
      <c r="A85" s="144" t="s">
        <v>13</v>
      </c>
      <c r="B85" s="97">
        <v>31</v>
      </c>
      <c r="C85" s="97">
        <v>16150</v>
      </c>
      <c r="D85" s="97">
        <v>6087</v>
      </c>
      <c r="E85" s="97">
        <v>3101050</v>
      </c>
      <c r="F85" s="97">
        <v>1277</v>
      </c>
      <c r="G85" s="97">
        <v>36150</v>
      </c>
      <c r="H85" s="97">
        <v>0</v>
      </c>
      <c r="I85" s="97">
        <v>0</v>
      </c>
    </row>
    <row r="86" spans="1:9" ht="18" customHeight="1">
      <c r="A86" s="145" t="s">
        <v>14</v>
      </c>
      <c r="B86" s="98">
        <v>177</v>
      </c>
      <c r="C86" s="98">
        <v>81215</v>
      </c>
      <c r="D86" s="98">
        <v>218</v>
      </c>
      <c r="E86" s="98">
        <v>110825</v>
      </c>
      <c r="F86" s="98">
        <v>1141</v>
      </c>
      <c r="G86" s="98">
        <v>15552</v>
      </c>
      <c r="H86" s="98">
        <v>35346</v>
      </c>
      <c r="I86" s="98">
        <v>36313</v>
      </c>
    </row>
    <row r="87" spans="1:9" ht="18" customHeight="1">
      <c r="A87" s="144" t="s">
        <v>15</v>
      </c>
      <c r="B87" s="97">
        <v>18</v>
      </c>
      <c r="C87" s="97">
        <v>4600</v>
      </c>
      <c r="D87" s="97">
        <v>33</v>
      </c>
      <c r="E87" s="97">
        <v>11550</v>
      </c>
      <c r="F87" s="97">
        <v>0</v>
      </c>
      <c r="G87" s="97">
        <v>0</v>
      </c>
      <c r="H87" s="97">
        <v>525</v>
      </c>
      <c r="I87" s="97">
        <v>525</v>
      </c>
    </row>
    <row r="88" spans="1:9" ht="18" customHeight="1">
      <c r="A88" s="145" t="s">
        <v>16</v>
      </c>
      <c r="B88" s="98">
        <v>15</v>
      </c>
      <c r="C88" s="98">
        <v>7300</v>
      </c>
      <c r="D88" s="98">
        <v>703</v>
      </c>
      <c r="E88" s="98">
        <v>351780</v>
      </c>
      <c r="F88" s="98">
        <v>0</v>
      </c>
      <c r="G88" s="98">
        <v>0</v>
      </c>
      <c r="H88" s="98">
        <v>3072</v>
      </c>
      <c r="I88" s="98">
        <v>6572</v>
      </c>
    </row>
    <row r="89" spans="1:9" ht="18" customHeight="1">
      <c r="A89" s="144" t="s">
        <v>184</v>
      </c>
      <c r="B89" s="97">
        <v>0</v>
      </c>
      <c r="C89" s="97">
        <v>0</v>
      </c>
      <c r="D89" s="97">
        <v>216</v>
      </c>
      <c r="E89" s="97">
        <v>137400</v>
      </c>
      <c r="F89" s="97">
        <v>1954</v>
      </c>
      <c r="G89" s="97">
        <v>28770</v>
      </c>
      <c r="H89" s="97">
        <v>218800</v>
      </c>
      <c r="I89" s="97">
        <v>518610</v>
      </c>
    </row>
    <row r="90" spans="1:9" ht="18" customHeight="1">
      <c r="A90" s="145" t="s">
        <v>185</v>
      </c>
      <c r="B90" s="98">
        <v>11</v>
      </c>
      <c r="C90" s="98">
        <v>7700</v>
      </c>
      <c r="D90" s="98">
        <v>271</v>
      </c>
      <c r="E90" s="98">
        <v>204100</v>
      </c>
      <c r="F90" s="98">
        <v>4800</v>
      </c>
      <c r="G90" s="98">
        <v>28800</v>
      </c>
      <c r="H90" s="98">
        <v>240</v>
      </c>
      <c r="I90" s="98">
        <v>480</v>
      </c>
    </row>
    <row r="91" spans="1:9" ht="18" customHeight="1">
      <c r="A91" s="144" t="s">
        <v>19</v>
      </c>
      <c r="B91" s="97">
        <v>838</v>
      </c>
      <c r="C91" s="97">
        <v>223380</v>
      </c>
      <c r="D91" s="97">
        <v>15</v>
      </c>
      <c r="E91" s="97">
        <v>16300</v>
      </c>
      <c r="F91" s="97">
        <v>570</v>
      </c>
      <c r="G91" s="97">
        <v>1710</v>
      </c>
      <c r="H91" s="97">
        <v>4775</v>
      </c>
      <c r="I91" s="97">
        <v>11145</v>
      </c>
    </row>
    <row r="92" spans="1:9" ht="18" customHeight="1">
      <c r="A92" s="145" t="s">
        <v>20</v>
      </c>
      <c r="B92" s="98">
        <v>0</v>
      </c>
      <c r="C92" s="98">
        <v>0</v>
      </c>
      <c r="D92" s="98">
        <v>11</v>
      </c>
      <c r="E92" s="98">
        <v>6600</v>
      </c>
      <c r="F92" s="98">
        <v>0</v>
      </c>
      <c r="G92" s="98">
        <v>0</v>
      </c>
      <c r="H92" s="98">
        <v>0</v>
      </c>
      <c r="I92" s="98">
        <v>0</v>
      </c>
    </row>
    <row r="93" spans="1:9" ht="18" customHeight="1">
      <c r="A93" s="144" t="s">
        <v>21</v>
      </c>
      <c r="B93" s="97">
        <v>0</v>
      </c>
      <c r="C93" s="97">
        <v>0</v>
      </c>
      <c r="D93" s="97">
        <v>301</v>
      </c>
      <c r="E93" s="97">
        <v>117700</v>
      </c>
      <c r="F93" s="97">
        <v>0</v>
      </c>
      <c r="G93" s="97">
        <v>0</v>
      </c>
      <c r="H93" s="97">
        <v>310</v>
      </c>
      <c r="I93" s="97">
        <v>320</v>
      </c>
    </row>
    <row r="94" spans="1:9" ht="18" customHeight="1" thickBot="1">
      <c r="A94" s="145" t="s">
        <v>22</v>
      </c>
      <c r="B94" s="98">
        <v>559</v>
      </c>
      <c r="C94" s="98">
        <v>733582</v>
      </c>
      <c r="D94" s="98">
        <v>14</v>
      </c>
      <c r="E94" s="98">
        <v>19870</v>
      </c>
      <c r="F94" s="98">
        <v>46</v>
      </c>
      <c r="G94" s="98">
        <v>690</v>
      </c>
      <c r="H94" s="98">
        <v>53382</v>
      </c>
      <c r="I94" s="98">
        <v>89370</v>
      </c>
    </row>
    <row r="95" spans="1:9" ht="18" customHeight="1" thickBot="1">
      <c r="A95" s="37" t="s">
        <v>23</v>
      </c>
      <c r="B95" s="132">
        <f>SUM(B83:B94)</f>
        <v>1654</v>
      </c>
      <c r="C95" s="132">
        <f aca="true" t="shared" si="3" ref="C95:I95">SUM(C83:C94)</f>
        <v>1077427</v>
      </c>
      <c r="D95" s="132">
        <f t="shared" si="3"/>
        <v>8940</v>
      </c>
      <c r="E95" s="132">
        <f t="shared" si="3"/>
        <v>4519730</v>
      </c>
      <c r="F95" s="132">
        <f t="shared" si="3"/>
        <v>12188</v>
      </c>
      <c r="G95" s="132">
        <f t="shared" si="3"/>
        <v>159172</v>
      </c>
      <c r="H95" s="132">
        <f t="shared" si="3"/>
        <v>318520</v>
      </c>
      <c r="I95" s="132">
        <f t="shared" si="3"/>
        <v>666470</v>
      </c>
    </row>
    <row r="96" ht="15.75" thickTop="1">
      <c r="A96"/>
    </row>
    <row r="97" spans="1:6" ht="15">
      <c r="A97" s="28" t="s">
        <v>131</v>
      </c>
      <c r="B97" s="28"/>
      <c r="C97" s="28"/>
      <c r="D97" s="28"/>
      <c r="E97" s="28"/>
      <c r="F97" s="28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spans="1:9" ht="18">
      <c r="A105" s="120" t="s">
        <v>186</v>
      </c>
      <c r="B105" s="120"/>
      <c r="C105" s="120"/>
      <c r="D105" s="120"/>
      <c r="E105" s="120"/>
      <c r="F105" s="120"/>
      <c r="G105" s="120"/>
      <c r="H105" s="120"/>
      <c r="I105" s="120"/>
    </row>
    <row r="106" spans="1:9" ht="15.75">
      <c r="A106" s="121" t="s">
        <v>250</v>
      </c>
      <c r="B106" s="121"/>
      <c r="C106" s="122"/>
      <c r="D106" s="134" t="s">
        <v>294</v>
      </c>
      <c r="E106" s="134"/>
      <c r="F106" s="134"/>
      <c r="G106" s="124" t="s">
        <v>295</v>
      </c>
      <c r="H106" s="124"/>
      <c r="I106" s="124"/>
    </row>
    <row r="107" spans="1:9" ht="15.75" customHeight="1">
      <c r="A107" s="126" t="s">
        <v>296</v>
      </c>
      <c r="B107" s="171" t="s">
        <v>314</v>
      </c>
      <c r="C107" s="171"/>
      <c r="D107" s="171" t="s">
        <v>315</v>
      </c>
      <c r="E107" s="171"/>
      <c r="F107" s="171" t="s">
        <v>316</v>
      </c>
      <c r="G107" s="171"/>
      <c r="H107" s="171" t="s">
        <v>292</v>
      </c>
      <c r="I107" s="171"/>
    </row>
    <row r="108" spans="1:9" ht="15.75" thickBot="1">
      <c r="A108" s="205"/>
      <c r="B108" s="128" t="s">
        <v>74</v>
      </c>
      <c r="C108" s="128" t="s">
        <v>195</v>
      </c>
      <c r="D108" s="128" t="s">
        <v>74</v>
      </c>
      <c r="E108" s="128" t="s">
        <v>195</v>
      </c>
      <c r="F108" s="128" t="s">
        <v>74</v>
      </c>
      <c r="G108" s="128" t="s">
        <v>195</v>
      </c>
      <c r="H108" s="128" t="s">
        <v>55</v>
      </c>
      <c r="I108" s="128" t="s">
        <v>195</v>
      </c>
    </row>
    <row r="109" spans="1:9" ht="18" customHeight="1" thickTop="1">
      <c r="A109" s="144" t="s">
        <v>10</v>
      </c>
      <c r="B109" s="97">
        <v>4</v>
      </c>
      <c r="C109" s="97">
        <v>95000</v>
      </c>
      <c r="D109" s="97">
        <v>25</v>
      </c>
      <c r="E109" s="97">
        <v>28400</v>
      </c>
      <c r="F109" s="97">
        <v>0</v>
      </c>
      <c r="G109" s="97">
        <v>0</v>
      </c>
      <c r="H109" s="97">
        <v>1</v>
      </c>
      <c r="I109" s="97">
        <v>100</v>
      </c>
    </row>
    <row r="110" spans="1:9" ht="18" customHeight="1">
      <c r="A110" s="145" t="s">
        <v>11</v>
      </c>
      <c r="B110" s="98">
        <v>0</v>
      </c>
      <c r="C110" s="98">
        <v>0</v>
      </c>
      <c r="D110" s="98">
        <v>94</v>
      </c>
      <c r="E110" s="98">
        <v>72700</v>
      </c>
      <c r="F110" s="98">
        <v>21</v>
      </c>
      <c r="G110" s="98">
        <v>11800</v>
      </c>
      <c r="H110" s="98">
        <v>0</v>
      </c>
      <c r="I110" s="98">
        <v>0</v>
      </c>
    </row>
    <row r="111" spans="1:9" ht="18" customHeight="1">
      <c r="A111" s="144" t="s">
        <v>13</v>
      </c>
      <c r="B111" s="97">
        <v>0</v>
      </c>
      <c r="C111" s="97">
        <v>0</v>
      </c>
      <c r="D111" s="97">
        <v>359</v>
      </c>
      <c r="E111" s="97">
        <v>540550</v>
      </c>
      <c r="F111" s="97">
        <v>17</v>
      </c>
      <c r="G111" s="97">
        <v>9850</v>
      </c>
      <c r="H111" s="97">
        <v>2500</v>
      </c>
      <c r="I111" s="97">
        <v>75000</v>
      </c>
    </row>
    <row r="112" spans="1:9" ht="18" customHeight="1">
      <c r="A112" s="145" t="s">
        <v>14</v>
      </c>
      <c r="B112" s="98">
        <v>406</v>
      </c>
      <c r="C112" s="98">
        <v>1831000</v>
      </c>
      <c r="D112" s="98">
        <v>519</v>
      </c>
      <c r="E112" s="98">
        <v>543050</v>
      </c>
      <c r="F112" s="98">
        <v>29</v>
      </c>
      <c r="G112" s="98">
        <v>18150</v>
      </c>
      <c r="H112" s="98">
        <v>9</v>
      </c>
      <c r="I112" s="98">
        <v>270</v>
      </c>
    </row>
    <row r="113" spans="1:9" ht="18" customHeight="1">
      <c r="A113" s="144" t="s">
        <v>15</v>
      </c>
      <c r="B113" s="97">
        <v>0</v>
      </c>
      <c r="C113" s="97">
        <v>0</v>
      </c>
      <c r="D113" s="97">
        <v>49</v>
      </c>
      <c r="E113" s="97">
        <v>35950</v>
      </c>
      <c r="F113" s="97">
        <v>2</v>
      </c>
      <c r="G113" s="97">
        <v>1000</v>
      </c>
      <c r="H113" s="97">
        <v>0</v>
      </c>
      <c r="I113" s="97">
        <v>0</v>
      </c>
    </row>
    <row r="114" spans="1:9" ht="18" customHeight="1">
      <c r="A114" s="145" t="s">
        <v>16</v>
      </c>
      <c r="B114" s="98">
        <v>0</v>
      </c>
      <c r="C114" s="98">
        <v>0</v>
      </c>
      <c r="D114" s="98">
        <v>104</v>
      </c>
      <c r="E114" s="98">
        <v>87300</v>
      </c>
      <c r="F114" s="98">
        <v>4</v>
      </c>
      <c r="G114" s="98">
        <v>2850</v>
      </c>
      <c r="H114" s="98">
        <v>0</v>
      </c>
      <c r="I114" s="98">
        <v>0</v>
      </c>
    </row>
    <row r="115" spans="1:9" ht="18" customHeight="1">
      <c r="A115" s="144" t="s">
        <v>184</v>
      </c>
      <c r="B115" s="97">
        <v>0</v>
      </c>
      <c r="C115" s="97">
        <v>0</v>
      </c>
      <c r="D115" s="97">
        <v>207</v>
      </c>
      <c r="E115" s="97">
        <v>182450</v>
      </c>
      <c r="F115" s="97">
        <v>0</v>
      </c>
      <c r="G115" s="97">
        <v>0</v>
      </c>
      <c r="H115" s="97">
        <v>0</v>
      </c>
      <c r="I115" s="97">
        <v>0</v>
      </c>
    </row>
    <row r="116" spans="1:9" ht="18" customHeight="1">
      <c r="A116" s="145" t="s">
        <v>185</v>
      </c>
      <c r="B116" s="98">
        <v>0</v>
      </c>
      <c r="C116" s="98">
        <v>0</v>
      </c>
      <c r="D116" s="98">
        <v>62</v>
      </c>
      <c r="E116" s="98">
        <v>47700</v>
      </c>
      <c r="F116" s="98">
        <v>0</v>
      </c>
      <c r="G116" s="98">
        <v>0</v>
      </c>
      <c r="H116" s="98">
        <v>0</v>
      </c>
      <c r="I116" s="98">
        <v>0</v>
      </c>
    </row>
    <row r="117" spans="1:9" ht="18" customHeight="1">
      <c r="A117" s="144" t="s">
        <v>19</v>
      </c>
      <c r="B117" s="97">
        <v>0</v>
      </c>
      <c r="C117" s="97">
        <v>0</v>
      </c>
      <c r="D117" s="97">
        <v>129</v>
      </c>
      <c r="E117" s="97">
        <v>97850</v>
      </c>
      <c r="F117" s="97">
        <v>16</v>
      </c>
      <c r="G117" s="97">
        <v>9950</v>
      </c>
      <c r="H117" s="97">
        <v>5</v>
      </c>
      <c r="I117" s="97">
        <v>150</v>
      </c>
    </row>
    <row r="118" spans="1:9" ht="18" customHeight="1">
      <c r="A118" s="145" t="s">
        <v>20</v>
      </c>
      <c r="B118" s="98">
        <v>1</v>
      </c>
      <c r="C118" s="98">
        <v>150000</v>
      </c>
      <c r="D118" s="98">
        <v>71</v>
      </c>
      <c r="E118" s="98">
        <v>73100</v>
      </c>
      <c r="F118" s="98">
        <v>0</v>
      </c>
      <c r="G118" s="98">
        <v>0</v>
      </c>
      <c r="H118" s="98">
        <v>0</v>
      </c>
      <c r="I118" s="98">
        <v>0</v>
      </c>
    </row>
    <row r="119" spans="1:9" ht="18" customHeight="1">
      <c r="A119" s="144" t="s">
        <v>21</v>
      </c>
      <c r="B119" s="97">
        <v>0</v>
      </c>
      <c r="C119" s="97">
        <v>0</v>
      </c>
      <c r="D119" s="97">
        <v>2</v>
      </c>
      <c r="E119" s="97">
        <v>1800</v>
      </c>
      <c r="F119" s="97">
        <v>0</v>
      </c>
      <c r="G119" s="97">
        <v>0</v>
      </c>
      <c r="H119" s="97">
        <v>0</v>
      </c>
      <c r="I119" s="97">
        <v>0</v>
      </c>
    </row>
    <row r="120" spans="1:9" ht="18" customHeight="1" thickBot="1">
      <c r="A120" s="145" t="s">
        <v>22</v>
      </c>
      <c r="B120" s="98">
        <v>17</v>
      </c>
      <c r="C120" s="98">
        <v>568000</v>
      </c>
      <c r="D120" s="98">
        <v>4556</v>
      </c>
      <c r="E120" s="98">
        <v>3967900</v>
      </c>
      <c r="F120" s="98">
        <v>214</v>
      </c>
      <c r="G120" s="98">
        <v>136425</v>
      </c>
      <c r="H120" s="98">
        <v>577</v>
      </c>
      <c r="I120" s="98">
        <v>162800</v>
      </c>
    </row>
    <row r="121" spans="1:9" ht="18" customHeight="1" thickBot="1">
      <c r="A121" s="37" t="s">
        <v>23</v>
      </c>
      <c r="B121" s="132">
        <f>SUM(B109:B120)</f>
        <v>428</v>
      </c>
      <c r="C121" s="132">
        <f aca="true" t="shared" si="4" ref="C121:I121">SUM(C109:C120)</f>
        <v>2644000</v>
      </c>
      <c r="D121" s="132">
        <f t="shared" si="4"/>
        <v>6177</v>
      </c>
      <c r="E121" s="132">
        <f t="shared" si="4"/>
        <v>5678750</v>
      </c>
      <c r="F121" s="132">
        <f t="shared" si="4"/>
        <v>303</v>
      </c>
      <c r="G121" s="132">
        <f t="shared" si="4"/>
        <v>190025</v>
      </c>
      <c r="H121" s="132">
        <f t="shared" si="4"/>
        <v>3092</v>
      </c>
      <c r="I121" s="132">
        <f t="shared" si="4"/>
        <v>238320</v>
      </c>
    </row>
    <row r="122" ht="15.75" thickTop="1">
      <c r="A122"/>
    </row>
    <row r="123" spans="1:6" ht="15">
      <c r="A123" s="28" t="s">
        <v>131</v>
      </c>
      <c r="B123" s="28"/>
      <c r="C123" s="28"/>
      <c r="D123" s="28"/>
      <c r="E123" s="28"/>
      <c r="F123" s="28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30" customHeight="1">
      <c r="A129"/>
    </row>
    <row r="130" spans="1:9" ht="21.75" customHeight="1">
      <c r="A130" s="120" t="s">
        <v>186</v>
      </c>
      <c r="B130" s="120"/>
      <c r="C130" s="120"/>
      <c r="D130" s="120"/>
      <c r="E130" s="120"/>
      <c r="F130" s="120"/>
      <c r="G130" s="120"/>
      <c r="H130" s="120"/>
      <c r="I130" s="120"/>
    </row>
    <row r="131" spans="1:10" ht="18.75" customHeight="1">
      <c r="A131" s="121" t="s">
        <v>250</v>
      </c>
      <c r="B131" s="121"/>
      <c r="C131" s="135"/>
      <c r="D131" s="134" t="s">
        <v>294</v>
      </c>
      <c r="E131" s="134"/>
      <c r="F131" s="134"/>
      <c r="G131" s="41"/>
      <c r="H131" s="124" t="s">
        <v>295</v>
      </c>
      <c r="I131" s="124"/>
      <c r="J131" s="206"/>
    </row>
    <row r="132" spans="1:10" ht="15.75">
      <c r="A132" s="126" t="s">
        <v>296</v>
      </c>
      <c r="B132" s="126" t="s">
        <v>317</v>
      </c>
      <c r="C132" s="126"/>
      <c r="D132" s="171" t="s">
        <v>318</v>
      </c>
      <c r="E132" s="171"/>
      <c r="F132" s="171" t="s">
        <v>319</v>
      </c>
      <c r="G132" s="171"/>
      <c r="H132" s="171" t="s">
        <v>320</v>
      </c>
      <c r="I132" s="171"/>
      <c r="J132" s="147"/>
    </row>
    <row r="133" spans="1:10" ht="16.5" thickBot="1">
      <c r="A133" s="138"/>
      <c r="B133" s="200" t="s">
        <v>43</v>
      </c>
      <c r="C133" s="200" t="s">
        <v>195</v>
      </c>
      <c r="D133" s="200" t="s">
        <v>61</v>
      </c>
      <c r="E133" s="200" t="s">
        <v>195</v>
      </c>
      <c r="F133" s="200" t="s">
        <v>43</v>
      </c>
      <c r="G133" s="200" t="s">
        <v>195</v>
      </c>
      <c r="H133" s="200" t="s">
        <v>61</v>
      </c>
      <c r="I133" s="200" t="s">
        <v>195</v>
      </c>
      <c r="J133" s="147"/>
    </row>
    <row r="134" spans="1:10" ht="18" customHeight="1" thickTop="1">
      <c r="A134" s="144" t="s">
        <v>10</v>
      </c>
      <c r="B134" s="97">
        <v>228024</v>
      </c>
      <c r="C134" s="97">
        <v>2887073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0</v>
      </c>
      <c r="J134" s="147"/>
    </row>
    <row r="135" spans="1:10" ht="18" customHeight="1">
      <c r="A135" s="145" t="s">
        <v>11</v>
      </c>
      <c r="B135" s="98">
        <v>695500</v>
      </c>
      <c r="C135" s="98">
        <v>8955100</v>
      </c>
      <c r="D135" s="98">
        <v>2400</v>
      </c>
      <c r="E135" s="98">
        <v>47500</v>
      </c>
      <c r="F135" s="98">
        <v>0</v>
      </c>
      <c r="G135" s="98">
        <v>0</v>
      </c>
      <c r="H135" s="98">
        <v>255</v>
      </c>
      <c r="I135" s="98">
        <v>5400</v>
      </c>
      <c r="J135" s="147"/>
    </row>
    <row r="136" spans="1:10" ht="18" customHeight="1">
      <c r="A136" s="144" t="s">
        <v>13</v>
      </c>
      <c r="B136" s="97">
        <v>2430784</v>
      </c>
      <c r="C136" s="97">
        <v>32374662</v>
      </c>
      <c r="D136" s="97">
        <v>1277</v>
      </c>
      <c r="E136" s="97">
        <v>36150</v>
      </c>
      <c r="F136" s="97">
        <v>550</v>
      </c>
      <c r="G136" s="97">
        <v>21200</v>
      </c>
      <c r="H136" s="97">
        <v>0</v>
      </c>
      <c r="I136" s="97">
        <v>0</v>
      </c>
      <c r="J136" s="147"/>
    </row>
    <row r="137" spans="1:10" ht="18" customHeight="1">
      <c r="A137" s="145" t="s">
        <v>14</v>
      </c>
      <c r="B137" s="98">
        <v>2409409</v>
      </c>
      <c r="C137" s="98">
        <v>30533287</v>
      </c>
      <c r="D137" s="98">
        <v>1141</v>
      </c>
      <c r="E137" s="98">
        <v>15552</v>
      </c>
      <c r="F137" s="98">
        <v>50</v>
      </c>
      <c r="G137" s="98">
        <v>1250</v>
      </c>
      <c r="H137" s="98">
        <v>7169</v>
      </c>
      <c r="I137" s="98">
        <v>746135</v>
      </c>
      <c r="J137" s="147"/>
    </row>
    <row r="138" spans="1:10" ht="18" customHeight="1">
      <c r="A138" s="144" t="s">
        <v>15</v>
      </c>
      <c r="B138" s="97">
        <v>126875</v>
      </c>
      <c r="C138" s="97">
        <v>1404000</v>
      </c>
      <c r="D138" s="97">
        <v>0</v>
      </c>
      <c r="E138" s="97">
        <v>0</v>
      </c>
      <c r="F138" s="97">
        <v>0</v>
      </c>
      <c r="G138" s="97">
        <v>0</v>
      </c>
      <c r="H138" s="97">
        <v>550</v>
      </c>
      <c r="I138" s="97">
        <v>80000</v>
      </c>
      <c r="J138" s="147"/>
    </row>
    <row r="139" spans="1:10" ht="18" customHeight="1">
      <c r="A139" s="145" t="s">
        <v>16</v>
      </c>
      <c r="B139" s="98">
        <v>170580</v>
      </c>
      <c r="C139" s="98">
        <v>2441880</v>
      </c>
      <c r="D139" s="98">
        <v>0</v>
      </c>
      <c r="E139" s="98">
        <v>0</v>
      </c>
      <c r="F139" s="98">
        <v>0</v>
      </c>
      <c r="G139" s="98">
        <v>0</v>
      </c>
      <c r="H139" s="98">
        <v>659</v>
      </c>
      <c r="I139" s="98">
        <v>88700</v>
      </c>
      <c r="J139" s="147"/>
    </row>
    <row r="140" spans="1:10" ht="18" customHeight="1">
      <c r="A140" s="144" t="s">
        <v>184</v>
      </c>
      <c r="B140" s="97">
        <v>552325</v>
      </c>
      <c r="C140" s="97">
        <v>7827750</v>
      </c>
      <c r="D140" s="97">
        <v>1954</v>
      </c>
      <c r="E140" s="97">
        <v>28770</v>
      </c>
      <c r="F140" s="97">
        <v>0</v>
      </c>
      <c r="G140" s="97">
        <v>0</v>
      </c>
      <c r="H140" s="97">
        <v>0</v>
      </c>
      <c r="I140" s="97">
        <v>0</v>
      </c>
      <c r="J140" s="147"/>
    </row>
    <row r="141" spans="1:10" ht="18" customHeight="1">
      <c r="A141" s="145" t="s">
        <v>185</v>
      </c>
      <c r="B141" s="98">
        <v>685360</v>
      </c>
      <c r="C141" s="98">
        <v>15134300</v>
      </c>
      <c r="D141" s="98">
        <v>4800</v>
      </c>
      <c r="E141" s="98">
        <v>28800</v>
      </c>
      <c r="F141" s="98">
        <v>0</v>
      </c>
      <c r="G141" s="98">
        <v>0</v>
      </c>
      <c r="H141" s="98">
        <v>1300</v>
      </c>
      <c r="I141" s="98">
        <v>157500</v>
      </c>
      <c r="J141" s="147"/>
    </row>
    <row r="142" spans="1:10" ht="18" customHeight="1">
      <c r="A142" s="144" t="s">
        <v>19</v>
      </c>
      <c r="B142" s="97">
        <v>428520</v>
      </c>
      <c r="C142" s="97">
        <v>6745090</v>
      </c>
      <c r="D142" s="97">
        <v>570</v>
      </c>
      <c r="E142" s="97">
        <v>1710</v>
      </c>
      <c r="F142" s="97">
        <v>530</v>
      </c>
      <c r="G142" s="97">
        <v>2650</v>
      </c>
      <c r="H142" s="97">
        <v>19430</v>
      </c>
      <c r="I142" s="97">
        <v>2935780</v>
      </c>
      <c r="J142" s="147"/>
    </row>
    <row r="143" spans="1:10" ht="18" customHeight="1">
      <c r="A143" s="145" t="s">
        <v>20</v>
      </c>
      <c r="B143" s="98">
        <v>65400</v>
      </c>
      <c r="C143" s="98">
        <v>1172400</v>
      </c>
      <c r="D143" s="98">
        <v>0</v>
      </c>
      <c r="E143" s="98">
        <v>0</v>
      </c>
      <c r="F143" s="98">
        <v>0</v>
      </c>
      <c r="G143" s="98">
        <v>0</v>
      </c>
      <c r="H143" s="98">
        <v>2</v>
      </c>
      <c r="I143" s="98">
        <v>400</v>
      </c>
      <c r="J143" s="147"/>
    </row>
    <row r="144" spans="1:10" ht="18" customHeight="1">
      <c r="A144" s="144" t="s">
        <v>21</v>
      </c>
      <c r="B144" s="97">
        <v>860605</v>
      </c>
      <c r="C144" s="97">
        <v>12313910</v>
      </c>
      <c r="D144" s="97">
        <v>0</v>
      </c>
      <c r="E144" s="97">
        <v>0</v>
      </c>
      <c r="F144" s="97">
        <v>0</v>
      </c>
      <c r="G144" s="97">
        <v>0</v>
      </c>
      <c r="H144" s="97">
        <v>3308</v>
      </c>
      <c r="I144" s="97">
        <v>866620</v>
      </c>
      <c r="J144" s="147"/>
    </row>
    <row r="145" spans="1:10" ht="18" customHeight="1" thickBot="1">
      <c r="A145" s="145" t="s">
        <v>22</v>
      </c>
      <c r="B145" s="98">
        <v>3453822</v>
      </c>
      <c r="C145" s="98">
        <v>49052111</v>
      </c>
      <c r="D145" s="98">
        <v>46</v>
      </c>
      <c r="E145" s="98">
        <v>690</v>
      </c>
      <c r="F145" s="98">
        <v>600</v>
      </c>
      <c r="G145" s="98">
        <v>9000</v>
      </c>
      <c r="H145" s="98">
        <v>15273</v>
      </c>
      <c r="I145" s="98">
        <v>3818710</v>
      </c>
      <c r="J145" s="147"/>
    </row>
    <row r="146" spans="1:10" ht="18" customHeight="1" thickBot="1">
      <c r="A146" s="37" t="s">
        <v>23</v>
      </c>
      <c r="B146" s="132">
        <f>SUM(B134:B145)</f>
        <v>12107204</v>
      </c>
      <c r="C146" s="132">
        <f aca="true" t="shared" si="5" ref="C146:I146">SUM(C134:C145)</f>
        <v>170841563</v>
      </c>
      <c r="D146" s="132">
        <f t="shared" si="5"/>
        <v>12188</v>
      </c>
      <c r="E146" s="132">
        <f t="shared" si="5"/>
        <v>159172</v>
      </c>
      <c r="F146" s="132">
        <f t="shared" si="5"/>
        <v>1730</v>
      </c>
      <c r="G146" s="132">
        <f t="shared" si="5"/>
        <v>34100</v>
      </c>
      <c r="H146" s="132">
        <f t="shared" si="5"/>
        <v>47946</v>
      </c>
      <c r="I146" s="132">
        <f t="shared" si="5"/>
        <v>8699245</v>
      </c>
      <c r="J146" s="147"/>
    </row>
    <row r="147" spans="1:10" ht="15.75" thickTop="1">
      <c r="A147"/>
      <c r="I147" s="147"/>
      <c r="J147" s="147"/>
    </row>
    <row r="148" spans="1:6" ht="15">
      <c r="A148" s="28" t="s">
        <v>131</v>
      </c>
      <c r="B148" s="28"/>
      <c r="C148" s="28"/>
      <c r="D148" s="28"/>
      <c r="E148" s="28"/>
      <c r="F148" s="2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spans="1:9" ht="18">
      <c r="A156" s="120" t="s">
        <v>186</v>
      </c>
      <c r="B156" s="120"/>
      <c r="C156" s="120"/>
      <c r="D156" s="120"/>
      <c r="E156" s="120"/>
      <c r="F156" s="120"/>
      <c r="G156" s="120"/>
      <c r="H156" s="120"/>
      <c r="I156" s="120"/>
    </row>
    <row r="157" spans="1:9" ht="19.5" customHeight="1">
      <c r="A157" s="121" t="s">
        <v>197</v>
      </c>
      <c r="B157" s="121"/>
      <c r="C157" s="135"/>
      <c r="D157" s="134" t="s">
        <v>321</v>
      </c>
      <c r="E157" s="134"/>
      <c r="F157" s="134"/>
      <c r="G157" s="134"/>
      <c r="H157" s="207" t="s">
        <v>322</v>
      </c>
      <c r="I157" s="29"/>
    </row>
    <row r="158" spans="1:9" ht="15.75" customHeight="1">
      <c r="A158" s="169" t="s">
        <v>189</v>
      </c>
      <c r="B158" s="169" t="s">
        <v>323</v>
      </c>
      <c r="C158" s="169"/>
      <c r="D158" s="169" t="s">
        <v>324</v>
      </c>
      <c r="E158" s="169"/>
      <c r="F158" s="169" t="s">
        <v>325</v>
      </c>
      <c r="G158" s="169"/>
      <c r="H158" s="169" t="s">
        <v>326</v>
      </c>
      <c r="I158" s="169"/>
    </row>
    <row r="159" spans="1:9" ht="16.5" thickBot="1">
      <c r="A159" s="208"/>
      <c r="B159" s="200" t="s">
        <v>74</v>
      </c>
      <c r="C159" s="200" t="s">
        <v>195</v>
      </c>
      <c r="D159" s="200" t="s">
        <v>61</v>
      </c>
      <c r="E159" s="200" t="s">
        <v>195</v>
      </c>
      <c r="F159" s="200" t="s">
        <v>74</v>
      </c>
      <c r="G159" s="200" t="s">
        <v>195</v>
      </c>
      <c r="H159" s="200" t="s">
        <v>61</v>
      </c>
      <c r="I159" s="200" t="s">
        <v>195</v>
      </c>
    </row>
    <row r="160" spans="1:9" ht="18" customHeight="1" thickTop="1">
      <c r="A160" s="144" t="s">
        <v>10</v>
      </c>
      <c r="B160" s="97">
        <v>17</v>
      </c>
      <c r="C160" s="97">
        <v>3450</v>
      </c>
      <c r="D160" s="97">
        <v>800</v>
      </c>
      <c r="E160" s="97">
        <v>2740</v>
      </c>
      <c r="F160" s="97">
        <v>2</v>
      </c>
      <c r="G160" s="97">
        <v>275000</v>
      </c>
      <c r="H160" s="97">
        <v>3621</v>
      </c>
      <c r="I160" s="97">
        <v>10358</v>
      </c>
    </row>
    <row r="161" spans="1:9" ht="18" customHeight="1">
      <c r="A161" s="145" t="s">
        <v>11</v>
      </c>
      <c r="B161" s="98">
        <v>39</v>
      </c>
      <c r="C161" s="98">
        <v>5595</v>
      </c>
      <c r="D161" s="98">
        <v>1850</v>
      </c>
      <c r="E161" s="98">
        <v>1866</v>
      </c>
      <c r="F161" s="98">
        <v>0</v>
      </c>
      <c r="G161" s="98">
        <v>0</v>
      </c>
      <c r="H161" s="98">
        <v>1157</v>
      </c>
      <c r="I161" s="98">
        <v>2812</v>
      </c>
    </row>
    <row r="162" spans="1:9" ht="18" customHeight="1">
      <c r="A162" s="144" t="s">
        <v>13</v>
      </c>
      <c r="B162" s="97">
        <v>99</v>
      </c>
      <c r="C162" s="97">
        <v>12810</v>
      </c>
      <c r="D162" s="97">
        <v>16912</v>
      </c>
      <c r="E162" s="97">
        <v>20862</v>
      </c>
      <c r="F162" s="97">
        <v>3</v>
      </c>
      <c r="G162" s="97">
        <v>75000</v>
      </c>
      <c r="H162" s="97">
        <v>5893</v>
      </c>
      <c r="I162" s="97">
        <v>12145</v>
      </c>
    </row>
    <row r="163" spans="1:9" ht="18" customHeight="1">
      <c r="A163" s="145" t="s">
        <v>14</v>
      </c>
      <c r="B163" s="98">
        <v>148</v>
      </c>
      <c r="C163" s="98">
        <v>23006</v>
      </c>
      <c r="D163" s="98">
        <v>9715</v>
      </c>
      <c r="E163" s="98">
        <v>18081</v>
      </c>
      <c r="F163" s="98">
        <v>1</v>
      </c>
      <c r="G163" s="98">
        <v>4000</v>
      </c>
      <c r="H163" s="98">
        <v>16182</v>
      </c>
      <c r="I163" s="98">
        <v>33474</v>
      </c>
    </row>
    <row r="164" spans="1:9" ht="18" customHeight="1">
      <c r="A164" s="144" t="s">
        <v>15</v>
      </c>
      <c r="B164" s="97">
        <v>36</v>
      </c>
      <c r="C164" s="97">
        <v>3695</v>
      </c>
      <c r="D164" s="97">
        <v>250</v>
      </c>
      <c r="E164" s="97">
        <v>125</v>
      </c>
      <c r="F164" s="97">
        <v>0</v>
      </c>
      <c r="G164" s="97">
        <v>0</v>
      </c>
      <c r="H164" s="97">
        <v>13290</v>
      </c>
      <c r="I164" s="97">
        <v>28252</v>
      </c>
    </row>
    <row r="165" spans="1:9" ht="18" customHeight="1">
      <c r="A165" s="145" t="s">
        <v>16</v>
      </c>
      <c r="B165" s="98">
        <v>33</v>
      </c>
      <c r="C165" s="98">
        <v>4400</v>
      </c>
      <c r="D165" s="98">
        <v>13850</v>
      </c>
      <c r="E165" s="98">
        <v>14060</v>
      </c>
      <c r="F165" s="98">
        <v>6</v>
      </c>
      <c r="G165" s="98">
        <v>53600</v>
      </c>
      <c r="H165" s="98">
        <v>7975</v>
      </c>
      <c r="I165" s="98">
        <v>15960</v>
      </c>
    </row>
    <row r="166" spans="1:9" ht="18" customHeight="1">
      <c r="A166" s="144" t="s">
        <v>184</v>
      </c>
      <c r="B166" s="97">
        <v>57</v>
      </c>
      <c r="C166" s="97">
        <v>8730</v>
      </c>
      <c r="D166" s="97">
        <v>19965</v>
      </c>
      <c r="E166" s="97">
        <v>29590</v>
      </c>
      <c r="F166" s="97">
        <v>1</v>
      </c>
      <c r="G166" s="97">
        <v>133500</v>
      </c>
      <c r="H166" s="97">
        <v>111524</v>
      </c>
      <c r="I166" s="97">
        <v>178175</v>
      </c>
    </row>
    <row r="167" spans="1:9" ht="18" customHeight="1">
      <c r="A167" s="145" t="s">
        <v>185</v>
      </c>
      <c r="B167" s="98">
        <v>23</v>
      </c>
      <c r="C167" s="98">
        <v>3710</v>
      </c>
      <c r="D167" s="98">
        <v>1740</v>
      </c>
      <c r="E167" s="98">
        <v>2420</v>
      </c>
      <c r="F167" s="98">
        <v>2</v>
      </c>
      <c r="G167" s="98">
        <v>24000</v>
      </c>
      <c r="H167" s="98">
        <v>1270</v>
      </c>
      <c r="I167" s="98">
        <v>3480</v>
      </c>
    </row>
    <row r="168" spans="1:9" ht="18" customHeight="1">
      <c r="A168" s="144" t="s">
        <v>19</v>
      </c>
      <c r="B168" s="97">
        <v>41</v>
      </c>
      <c r="C168" s="97">
        <v>4960</v>
      </c>
      <c r="D168" s="97">
        <v>11040</v>
      </c>
      <c r="E168" s="97">
        <v>13550</v>
      </c>
      <c r="F168" s="97">
        <v>4</v>
      </c>
      <c r="G168" s="97">
        <v>44000</v>
      </c>
      <c r="H168" s="97">
        <v>10349</v>
      </c>
      <c r="I168" s="97">
        <v>17953</v>
      </c>
    </row>
    <row r="169" spans="1:9" ht="18" customHeight="1">
      <c r="A169" s="145" t="s">
        <v>20</v>
      </c>
      <c r="B169" s="98">
        <v>21</v>
      </c>
      <c r="C169" s="98">
        <v>2270</v>
      </c>
      <c r="D169" s="98">
        <v>0</v>
      </c>
      <c r="E169" s="98">
        <v>0</v>
      </c>
      <c r="F169" s="98">
        <v>0</v>
      </c>
      <c r="G169" s="98">
        <v>0</v>
      </c>
      <c r="H169" s="98">
        <v>1420</v>
      </c>
      <c r="I169" s="98">
        <v>4260</v>
      </c>
    </row>
    <row r="170" spans="1:9" ht="18" customHeight="1">
      <c r="A170" s="144" t="s">
        <v>21</v>
      </c>
      <c r="B170" s="97">
        <v>1</v>
      </c>
      <c r="C170" s="97">
        <v>120</v>
      </c>
      <c r="D170" s="97">
        <v>30</v>
      </c>
      <c r="E170" s="97">
        <v>60</v>
      </c>
      <c r="F170" s="97">
        <v>0</v>
      </c>
      <c r="G170" s="97">
        <v>0</v>
      </c>
      <c r="H170" s="97">
        <v>1070</v>
      </c>
      <c r="I170" s="97">
        <v>2230</v>
      </c>
    </row>
    <row r="171" spans="1:9" ht="18" customHeight="1" thickBot="1">
      <c r="A171" s="145" t="s">
        <v>22</v>
      </c>
      <c r="B171" s="98">
        <v>553</v>
      </c>
      <c r="C171" s="98">
        <v>63495</v>
      </c>
      <c r="D171" s="98">
        <v>55267</v>
      </c>
      <c r="E171" s="98">
        <v>105704</v>
      </c>
      <c r="F171" s="98">
        <v>10</v>
      </c>
      <c r="G171" s="98">
        <v>258400</v>
      </c>
      <c r="H171" s="98">
        <v>8571</v>
      </c>
      <c r="I171" s="98">
        <v>28068</v>
      </c>
    </row>
    <row r="172" spans="1:9" ht="18" customHeight="1" thickBot="1">
      <c r="A172" s="37" t="s">
        <v>23</v>
      </c>
      <c r="B172" s="132">
        <f>SUM(B160:B171)</f>
        <v>1068</v>
      </c>
      <c r="C172" s="132">
        <f aca="true" t="shared" si="6" ref="C172:I172">SUM(C160:C171)</f>
        <v>136241</v>
      </c>
      <c r="D172" s="132">
        <f t="shared" si="6"/>
        <v>131419</v>
      </c>
      <c r="E172" s="132">
        <f t="shared" si="6"/>
        <v>209058</v>
      </c>
      <c r="F172" s="132">
        <f t="shared" si="6"/>
        <v>29</v>
      </c>
      <c r="G172" s="132">
        <f t="shared" si="6"/>
        <v>867500</v>
      </c>
      <c r="H172" s="132">
        <f t="shared" si="6"/>
        <v>182322</v>
      </c>
      <c r="I172" s="132">
        <f t="shared" si="6"/>
        <v>337167</v>
      </c>
    </row>
    <row r="173" ht="15.75" thickTop="1"/>
    <row r="174" spans="1:6" ht="15">
      <c r="A174" s="28" t="s">
        <v>131</v>
      </c>
      <c r="B174" s="28"/>
      <c r="C174" s="28"/>
      <c r="D174" s="28"/>
      <c r="E174" s="28"/>
      <c r="F174" s="28"/>
    </row>
    <row r="182" spans="3:8" ht="20.25" customHeight="1">
      <c r="C182" s="120" t="s">
        <v>186</v>
      </c>
      <c r="D182" s="120"/>
      <c r="E182" s="120"/>
      <c r="F182" s="120"/>
      <c r="G182" s="120"/>
      <c r="H182" s="120"/>
    </row>
    <row r="183" spans="3:8" ht="15.75" customHeight="1">
      <c r="C183" s="121" t="s">
        <v>197</v>
      </c>
      <c r="D183" s="121"/>
      <c r="E183" s="134" t="s">
        <v>321</v>
      </c>
      <c r="F183" s="134"/>
      <c r="G183" s="135"/>
      <c r="H183" s="209" t="s">
        <v>322</v>
      </c>
    </row>
    <row r="184" spans="3:8" ht="15.75">
      <c r="C184" s="169" t="s">
        <v>189</v>
      </c>
      <c r="D184" s="170" t="s">
        <v>327</v>
      </c>
      <c r="E184" s="170"/>
      <c r="F184" s="171" t="s">
        <v>328</v>
      </c>
      <c r="G184" s="171"/>
      <c r="H184" s="177" t="s">
        <v>329</v>
      </c>
    </row>
    <row r="185" spans="3:8" ht="16.5" thickBot="1">
      <c r="C185" s="208"/>
      <c r="D185" s="200" t="s">
        <v>61</v>
      </c>
      <c r="E185" s="200" t="s">
        <v>195</v>
      </c>
      <c r="F185" s="200" t="s">
        <v>74</v>
      </c>
      <c r="G185" s="200" t="s">
        <v>195</v>
      </c>
      <c r="H185" s="210" t="s">
        <v>195</v>
      </c>
    </row>
    <row r="186" spans="3:8" ht="15.75" thickTop="1">
      <c r="C186" s="144" t="s">
        <v>10</v>
      </c>
      <c r="D186" s="97">
        <v>0</v>
      </c>
      <c r="E186" s="97">
        <v>0</v>
      </c>
      <c r="F186" s="97">
        <v>115</v>
      </c>
      <c r="G186" s="97">
        <v>550</v>
      </c>
      <c r="H186" s="97">
        <v>448000</v>
      </c>
    </row>
    <row r="187" spans="3:8" ht="15">
      <c r="C187" s="145" t="s">
        <v>11</v>
      </c>
      <c r="D187" s="98">
        <v>21</v>
      </c>
      <c r="E187" s="98">
        <v>1030</v>
      </c>
      <c r="F187" s="98">
        <v>3110</v>
      </c>
      <c r="G187" s="98">
        <v>8360</v>
      </c>
      <c r="H187" s="98">
        <v>313000</v>
      </c>
    </row>
    <row r="188" spans="3:8" ht="15">
      <c r="C188" s="144" t="s">
        <v>13</v>
      </c>
      <c r="D188" s="97">
        <v>249</v>
      </c>
      <c r="E188" s="97">
        <v>15970</v>
      </c>
      <c r="F188" s="97">
        <v>4975</v>
      </c>
      <c r="G188" s="97">
        <v>15525</v>
      </c>
      <c r="H188" s="97">
        <v>5312870</v>
      </c>
    </row>
    <row r="189" spans="3:8" ht="15">
      <c r="C189" s="145" t="s">
        <v>14</v>
      </c>
      <c r="D189" s="98">
        <v>252</v>
      </c>
      <c r="E189" s="98">
        <v>23950</v>
      </c>
      <c r="F189" s="98">
        <v>8576</v>
      </c>
      <c r="G189" s="98">
        <v>86609</v>
      </c>
      <c r="H189" s="98">
        <v>14608395</v>
      </c>
    </row>
    <row r="190" spans="3:8" ht="15">
      <c r="C190" s="144" t="s">
        <v>15</v>
      </c>
      <c r="D190" s="97">
        <v>0</v>
      </c>
      <c r="E190" s="97">
        <v>0</v>
      </c>
      <c r="F190" s="97">
        <v>1172</v>
      </c>
      <c r="G190" s="97">
        <v>5668</v>
      </c>
      <c r="H190" s="97">
        <v>2378010</v>
      </c>
    </row>
    <row r="191" spans="3:8" ht="15">
      <c r="C191" s="145" t="s">
        <v>16</v>
      </c>
      <c r="D191" s="98">
        <v>6</v>
      </c>
      <c r="E191" s="98">
        <v>200</v>
      </c>
      <c r="F191" s="98">
        <v>9555</v>
      </c>
      <c r="G191" s="98">
        <v>42815</v>
      </c>
      <c r="H191" s="98">
        <v>750670</v>
      </c>
    </row>
    <row r="192" spans="3:8" ht="15">
      <c r="C192" s="144" t="s">
        <v>184</v>
      </c>
      <c r="D192" s="97">
        <v>2</v>
      </c>
      <c r="E192" s="97">
        <v>150</v>
      </c>
      <c r="F192" s="97">
        <v>6624</v>
      </c>
      <c r="G192" s="97">
        <v>28346</v>
      </c>
      <c r="H192" s="97">
        <v>27716748</v>
      </c>
    </row>
    <row r="193" spans="3:8" ht="15">
      <c r="C193" s="145" t="s">
        <v>185</v>
      </c>
      <c r="D193" s="98">
        <v>100</v>
      </c>
      <c r="E193" s="98">
        <v>2500</v>
      </c>
      <c r="F193" s="98">
        <v>200</v>
      </c>
      <c r="G193" s="98">
        <v>200</v>
      </c>
      <c r="H193" s="98">
        <v>1245750</v>
      </c>
    </row>
    <row r="194" spans="3:8" ht="15">
      <c r="C194" s="144" t="s">
        <v>19</v>
      </c>
      <c r="D194" s="97">
        <v>38</v>
      </c>
      <c r="E194" s="97">
        <v>1095</v>
      </c>
      <c r="F194" s="97">
        <v>9560</v>
      </c>
      <c r="G194" s="97">
        <v>23405</v>
      </c>
      <c r="H194" s="97">
        <v>810694</v>
      </c>
    </row>
    <row r="195" spans="3:8" ht="15">
      <c r="C195" s="145" t="s">
        <v>20</v>
      </c>
      <c r="D195" s="98">
        <v>21</v>
      </c>
      <c r="E195" s="98">
        <v>930</v>
      </c>
      <c r="F195" s="98">
        <v>0</v>
      </c>
      <c r="G195" s="98">
        <v>0</v>
      </c>
      <c r="H195" s="98">
        <v>0</v>
      </c>
    </row>
    <row r="196" spans="3:8" ht="15">
      <c r="C196" s="144" t="s">
        <v>21</v>
      </c>
      <c r="D196" s="97">
        <v>0</v>
      </c>
      <c r="E196" s="97">
        <v>0</v>
      </c>
      <c r="F196" s="97">
        <v>0</v>
      </c>
      <c r="G196" s="97">
        <v>0</v>
      </c>
      <c r="H196" s="97">
        <v>75000</v>
      </c>
    </row>
    <row r="197" spans="3:8" ht="15.75" thickBot="1">
      <c r="C197" s="145" t="s">
        <v>22</v>
      </c>
      <c r="D197" s="98">
        <v>2451</v>
      </c>
      <c r="E197" s="98">
        <v>159839</v>
      </c>
      <c r="F197" s="98">
        <v>114261</v>
      </c>
      <c r="G197" s="98">
        <v>291393</v>
      </c>
      <c r="H197" s="98">
        <v>77451136</v>
      </c>
    </row>
    <row r="198" spans="3:8" ht="15.75" thickBot="1">
      <c r="C198" s="99" t="s">
        <v>23</v>
      </c>
      <c r="D198" s="132">
        <f>SUM(D186:D197)</f>
        <v>3140</v>
      </c>
      <c r="E198" s="132">
        <f>SUM(E186:E197)</f>
        <v>205664</v>
      </c>
      <c r="F198" s="132">
        <f>SUM(F186:F197)</f>
        <v>158148</v>
      </c>
      <c r="G198" s="132">
        <f>SUM(G186:G197)</f>
        <v>502871</v>
      </c>
      <c r="H198" s="132">
        <f>SUM(H186:H197)</f>
        <v>131110273</v>
      </c>
    </row>
    <row r="199" ht="15.75" thickTop="1">
      <c r="C199" s="147"/>
    </row>
    <row r="200" spans="3:8" ht="15">
      <c r="C200" s="28" t="s">
        <v>131</v>
      </c>
      <c r="D200" s="28"/>
      <c r="E200" s="28"/>
      <c r="F200" s="28"/>
      <c r="G200" s="28"/>
      <c r="H200" s="28"/>
    </row>
    <row r="201" spans="3:8" ht="15">
      <c r="C201" s="20"/>
      <c r="D201" s="20"/>
      <c r="E201" s="20"/>
      <c r="F201" s="20"/>
      <c r="G201" s="20"/>
      <c r="H201" s="20"/>
    </row>
    <row r="202" spans="3:8" ht="15">
      <c r="C202" s="20"/>
      <c r="D202" s="20"/>
      <c r="E202" s="20"/>
      <c r="F202" s="20"/>
      <c r="G202" s="20"/>
      <c r="H202" s="20"/>
    </row>
    <row r="203" spans="3:13" ht="15">
      <c r="C203" s="20"/>
      <c r="D203" s="20"/>
      <c r="E203" s="20"/>
      <c r="F203" s="20"/>
      <c r="G203" s="20"/>
      <c r="H203" s="20"/>
      <c r="K203" s="211"/>
      <c r="L203" s="211"/>
      <c r="M203" s="211"/>
    </row>
    <row r="204" spans="3:13" ht="15">
      <c r="C204" s="20"/>
      <c r="D204" s="20"/>
      <c r="E204" s="20"/>
      <c r="F204" s="20"/>
      <c r="G204" s="20"/>
      <c r="H204" s="20"/>
      <c r="K204" s="211"/>
      <c r="L204" s="211"/>
      <c r="M204" s="211"/>
    </row>
    <row r="205" spans="11:13" ht="15.75">
      <c r="K205" s="211"/>
      <c r="L205" s="212"/>
      <c r="M205" s="211"/>
    </row>
    <row r="206" spans="11:13" ht="15">
      <c r="K206" s="211"/>
      <c r="L206" s="211"/>
      <c r="M206" s="211"/>
    </row>
    <row r="210" spans="1:9" ht="20.25" customHeight="1">
      <c r="A210" s="120" t="s">
        <v>186</v>
      </c>
      <c r="B210" s="120"/>
      <c r="C210" s="120"/>
      <c r="D210" s="120"/>
      <c r="E210" s="120"/>
      <c r="F210" s="120"/>
      <c r="G210" s="120"/>
      <c r="H210" s="120"/>
      <c r="I210" s="213"/>
    </row>
    <row r="211" spans="1:9" ht="15.75" customHeight="1">
      <c r="A211" s="121" t="s">
        <v>250</v>
      </c>
      <c r="B211" s="121"/>
      <c r="C211" s="135"/>
      <c r="D211" s="134" t="s">
        <v>294</v>
      </c>
      <c r="E211" s="134"/>
      <c r="F211" s="135"/>
      <c r="G211" s="134" t="s">
        <v>295</v>
      </c>
      <c r="H211" s="134"/>
      <c r="I211" s="214"/>
    </row>
    <row r="212" spans="1:9" ht="15.75">
      <c r="A212" s="137" t="s">
        <v>296</v>
      </c>
      <c r="B212" s="125" t="s">
        <v>330</v>
      </c>
      <c r="C212" s="125"/>
      <c r="D212" s="169" t="s">
        <v>331</v>
      </c>
      <c r="E212" s="169"/>
      <c r="F212" s="171" t="s">
        <v>332</v>
      </c>
      <c r="G212" s="171"/>
      <c r="H212" s="177" t="s">
        <v>329</v>
      </c>
      <c r="I212" s="214"/>
    </row>
    <row r="213" spans="1:9" ht="16.5" thickBot="1">
      <c r="A213" s="151"/>
      <c r="B213" s="200" t="s">
        <v>43</v>
      </c>
      <c r="C213" s="200" t="s">
        <v>195</v>
      </c>
      <c r="D213" s="200" t="s">
        <v>43</v>
      </c>
      <c r="E213" s="200" t="s">
        <v>195</v>
      </c>
      <c r="F213" s="200" t="s">
        <v>74</v>
      </c>
      <c r="G213" s="200" t="s">
        <v>195</v>
      </c>
      <c r="H213" s="210" t="s">
        <v>195</v>
      </c>
      <c r="I213" s="214"/>
    </row>
    <row r="214" spans="1:9" ht="15.75" thickTop="1">
      <c r="A214" s="144" t="s">
        <v>10</v>
      </c>
      <c r="B214" s="97">
        <v>0</v>
      </c>
      <c r="C214" s="97">
        <v>0</v>
      </c>
      <c r="D214" s="97">
        <v>860</v>
      </c>
      <c r="E214" s="97">
        <v>64500</v>
      </c>
      <c r="F214" s="97">
        <v>2</v>
      </c>
      <c r="G214" s="97">
        <v>275000</v>
      </c>
      <c r="H214" s="97">
        <v>448000</v>
      </c>
      <c r="I214" s="139"/>
    </row>
    <row r="215" spans="1:9" ht="15">
      <c r="A215" s="145" t="s">
        <v>11</v>
      </c>
      <c r="B215" s="98">
        <v>0</v>
      </c>
      <c r="C215" s="98">
        <v>0</v>
      </c>
      <c r="D215" s="98">
        <v>500</v>
      </c>
      <c r="E215" s="98">
        <v>60000</v>
      </c>
      <c r="F215" s="98">
        <v>0</v>
      </c>
      <c r="G215" s="98">
        <v>0</v>
      </c>
      <c r="H215" s="98">
        <v>313000</v>
      </c>
      <c r="I215" s="139"/>
    </row>
    <row r="216" spans="1:9" ht="15">
      <c r="A216" s="144" t="s">
        <v>13</v>
      </c>
      <c r="B216" s="97">
        <v>575</v>
      </c>
      <c r="C216" s="97">
        <v>10250</v>
      </c>
      <c r="D216" s="97">
        <v>3405</v>
      </c>
      <c r="E216" s="97">
        <v>113890</v>
      </c>
      <c r="F216" s="97">
        <v>3</v>
      </c>
      <c r="G216" s="97">
        <v>75000</v>
      </c>
      <c r="H216" s="97">
        <v>5312870</v>
      </c>
      <c r="I216" s="139"/>
    </row>
    <row r="217" spans="1:9" ht="15">
      <c r="A217" s="145" t="s">
        <v>14</v>
      </c>
      <c r="B217" s="98">
        <v>192</v>
      </c>
      <c r="C217" s="98">
        <v>4800</v>
      </c>
      <c r="D217" s="98">
        <v>0</v>
      </c>
      <c r="E217" s="98">
        <v>0</v>
      </c>
      <c r="F217" s="98">
        <v>1</v>
      </c>
      <c r="G217" s="98">
        <v>4000</v>
      </c>
      <c r="H217" s="98">
        <v>14608395</v>
      </c>
      <c r="I217" s="139"/>
    </row>
    <row r="218" spans="1:9" ht="15">
      <c r="A218" s="144" t="s">
        <v>15</v>
      </c>
      <c r="B218" s="97">
        <v>5128</v>
      </c>
      <c r="C218" s="97">
        <v>134240</v>
      </c>
      <c r="D218" s="97">
        <v>900</v>
      </c>
      <c r="E218" s="97">
        <v>157500</v>
      </c>
      <c r="F218" s="97">
        <v>0</v>
      </c>
      <c r="G218" s="97">
        <v>0</v>
      </c>
      <c r="H218" s="97">
        <v>2378010</v>
      </c>
      <c r="I218" s="139"/>
    </row>
    <row r="219" spans="1:9" ht="15">
      <c r="A219" s="145" t="s">
        <v>16</v>
      </c>
      <c r="B219" s="98">
        <v>1458</v>
      </c>
      <c r="C219" s="98">
        <v>116640</v>
      </c>
      <c r="D219" s="98">
        <v>0</v>
      </c>
      <c r="E219" s="98">
        <v>0</v>
      </c>
      <c r="F219" s="98">
        <v>6</v>
      </c>
      <c r="G219" s="98">
        <v>53600</v>
      </c>
      <c r="H219" s="98">
        <v>750670</v>
      </c>
      <c r="I219" s="139"/>
    </row>
    <row r="220" spans="1:9" ht="15">
      <c r="A220" s="144" t="s">
        <v>184</v>
      </c>
      <c r="B220" s="97">
        <v>160</v>
      </c>
      <c r="C220" s="97">
        <v>12000</v>
      </c>
      <c r="D220" s="97">
        <v>1080</v>
      </c>
      <c r="E220" s="97">
        <v>91800</v>
      </c>
      <c r="F220" s="97">
        <v>1</v>
      </c>
      <c r="G220" s="97">
        <v>133500</v>
      </c>
      <c r="H220" s="97">
        <v>27716748</v>
      </c>
      <c r="I220" s="139"/>
    </row>
    <row r="221" spans="1:9" ht="15">
      <c r="A221" s="145" t="s">
        <v>185</v>
      </c>
      <c r="B221" s="98">
        <v>14800</v>
      </c>
      <c r="C221" s="98">
        <v>310800</v>
      </c>
      <c r="D221" s="98">
        <v>240</v>
      </c>
      <c r="E221" s="98">
        <v>24000</v>
      </c>
      <c r="F221" s="98">
        <v>2</v>
      </c>
      <c r="G221" s="98">
        <v>24000</v>
      </c>
      <c r="H221" s="98">
        <v>1245750</v>
      </c>
      <c r="I221" s="139"/>
    </row>
    <row r="222" spans="1:9" ht="15">
      <c r="A222" s="144" t="s">
        <v>19</v>
      </c>
      <c r="B222" s="97">
        <v>0</v>
      </c>
      <c r="C222" s="97">
        <v>0</v>
      </c>
      <c r="D222" s="97">
        <v>200</v>
      </c>
      <c r="E222" s="97">
        <v>10000</v>
      </c>
      <c r="F222" s="97">
        <v>4</v>
      </c>
      <c r="G222" s="97">
        <v>44000</v>
      </c>
      <c r="H222" s="97">
        <v>810694</v>
      </c>
      <c r="I222" s="139"/>
    </row>
    <row r="223" spans="1:9" ht="15">
      <c r="A223" s="145" t="s">
        <v>20</v>
      </c>
      <c r="B223" s="98">
        <v>0</v>
      </c>
      <c r="C223" s="98">
        <v>0</v>
      </c>
      <c r="D223" s="98">
        <v>20</v>
      </c>
      <c r="E223" s="98">
        <v>1600</v>
      </c>
      <c r="F223" s="98">
        <v>0</v>
      </c>
      <c r="G223" s="98">
        <v>0</v>
      </c>
      <c r="H223" s="98">
        <v>0</v>
      </c>
      <c r="I223" s="139"/>
    </row>
    <row r="224" spans="1:9" ht="15">
      <c r="A224" s="144" t="s">
        <v>21</v>
      </c>
      <c r="B224" s="97">
        <v>0</v>
      </c>
      <c r="C224" s="97">
        <v>0</v>
      </c>
      <c r="D224" s="97">
        <v>0</v>
      </c>
      <c r="E224" s="97">
        <v>0</v>
      </c>
      <c r="F224" s="97">
        <v>0</v>
      </c>
      <c r="G224" s="97">
        <v>0</v>
      </c>
      <c r="H224" s="97">
        <v>75000</v>
      </c>
      <c r="I224" s="139"/>
    </row>
    <row r="225" spans="1:9" ht="15.75" thickBot="1">
      <c r="A225" s="145" t="s">
        <v>22</v>
      </c>
      <c r="B225" s="98">
        <v>14348</v>
      </c>
      <c r="C225" s="98">
        <v>369326</v>
      </c>
      <c r="D225" s="98">
        <v>89446</v>
      </c>
      <c r="E225" s="98">
        <v>6674380</v>
      </c>
      <c r="F225" s="98">
        <v>10</v>
      </c>
      <c r="G225" s="98">
        <v>258400</v>
      </c>
      <c r="H225" s="98">
        <v>77451136</v>
      </c>
      <c r="I225" s="139"/>
    </row>
    <row r="226" spans="1:9" ht="15.75" thickBot="1">
      <c r="A226" s="37" t="s">
        <v>23</v>
      </c>
      <c r="B226" s="132">
        <f>SUM(B214:B225)</f>
        <v>36661</v>
      </c>
      <c r="C226" s="132">
        <f aca="true" t="shared" si="7" ref="C226:H226">SUM(C214:C225)</f>
        <v>958056</v>
      </c>
      <c r="D226" s="132">
        <f t="shared" si="7"/>
        <v>96651</v>
      </c>
      <c r="E226" s="132">
        <f t="shared" si="7"/>
        <v>7197670</v>
      </c>
      <c r="F226" s="132">
        <f t="shared" si="7"/>
        <v>29</v>
      </c>
      <c r="G226" s="132">
        <f t="shared" si="7"/>
        <v>867500</v>
      </c>
      <c r="H226" s="132">
        <f t="shared" si="7"/>
        <v>131110273</v>
      </c>
      <c r="I226" s="215"/>
    </row>
    <row r="227" spans="1:9" ht="15.75" thickTop="1">
      <c r="A227"/>
      <c r="I227" s="147"/>
    </row>
    <row r="228" spans="1:6" ht="15">
      <c r="A228" s="28" t="s">
        <v>131</v>
      </c>
      <c r="B228" s="28"/>
      <c r="C228" s="28"/>
      <c r="D228" s="28"/>
      <c r="E228" s="28"/>
      <c r="F228" s="28"/>
    </row>
    <row r="229" spans="1:6" ht="15">
      <c r="A229" s="20"/>
      <c r="B229" s="20"/>
      <c r="C229" s="20"/>
      <c r="D229" s="20"/>
      <c r="E229" s="20"/>
      <c r="F229" s="20"/>
    </row>
    <row r="230" spans="1:6" ht="15">
      <c r="A230" s="20"/>
      <c r="B230" s="20"/>
      <c r="C230" s="20"/>
      <c r="D230" s="20"/>
      <c r="E230" s="20"/>
      <c r="F230" s="20"/>
    </row>
    <row r="231" spans="1:6" ht="15">
      <c r="A231" s="20"/>
      <c r="B231" s="20"/>
      <c r="C231" s="20"/>
      <c r="D231" s="20"/>
      <c r="E231" s="20"/>
      <c r="F231" s="20"/>
    </row>
    <row r="232" spans="1:6" ht="15">
      <c r="A232" s="20"/>
      <c r="B232" s="20"/>
      <c r="C232" s="20"/>
      <c r="D232" s="20"/>
      <c r="E232" s="20"/>
      <c r="F232" s="20"/>
    </row>
    <row r="239" spans="1:9" ht="20.25" customHeight="1">
      <c r="A239" s="120" t="s">
        <v>186</v>
      </c>
      <c r="B239" s="120"/>
      <c r="C239" s="120"/>
      <c r="D239" s="120"/>
      <c r="E239" s="120"/>
      <c r="F239" s="120"/>
      <c r="G239" s="120"/>
      <c r="H239" s="120"/>
      <c r="I239" s="120"/>
    </row>
    <row r="240" spans="1:9" ht="15.75">
      <c r="A240" s="121" t="s">
        <v>250</v>
      </c>
      <c r="B240" s="121"/>
      <c r="C240" s="135"/>
      <c r="D240" s="134" t="s">
        <v>294</v>
      </c>
      <c r="E240" s="134"/>
      <c r="F240" s="134"/>
      <c r="G240" s="41"/>
      <c r="H240" s="124" t="s">
        <v>295</v>
      </c>
      <c r="I240" s="124"/>
    </row>
    <row r="241" spans="1:9" ht="15.75">
      <c r="A241" s="126" t="s">
        <v>296</v>
      </c>
      <c r="B241" s="125" t="s">
        <v>333</v>
      </c>
      <c r="C241" s="125"/>
      <c r="D241" s="169" t="s">
        <v>334</v>
      </c>
      <c r="E241" s="169"/>
      <c r="F241" s="169" t="s">
        <v>335</v>
      </c>
      <c r="G241" s="169"/>
      <c r="H241" s="169" t="s">
        <v>336</v>
      </c>
      <c r="I241" s="169"/>
    </row>
    <row r="242" spans="1:9" ht="16.5" thickBot="1">
      <c r="A242" s="138"/>
      <c r="B242" s="200" t="s">
        <v>43</v>
      </c>
      <c r="C242" s="200" t="s">
        <v>195</v>
      </c>
      <c r="D242" s="200" t="s">
        <v>61</v>
      </c>
      <c r="E242" s="200" t="s">
        <v>195</v>
      </c>
      <c r="F242" s="200" t="s">
        <v>61</v>
      </c>
      <c r="G242" s="200" t="s">
        <v>195</v>
      </c>
      <c r="H242" s="200" t="s">
        <v>61</v>
      </c>
      <c r="I242" s="200" t="s">
        <v>195</v>
      </c>
    </row>
    <row r="243" spans="1:9" ht="15.75" thickTop="1">
      <c r="A243" s="216" t="s">
        <v>10</v>
      </c>
      <c r="B243" s="97">
        <v>545</v>
      </c>
      <c r="C243" s="97">
        <v>21800</v>
      </c>
      <c r="D243" s="97">
        <v>667</v>
      </c>
      <c r="E243" s="97">
        <v>32620</v>
      </c>
      <c r="F243" s="97">
        <v>82</v>
      </c>
      <c r="G243" s="97">
        <v>3680</v>
      </c>
      <c r="H243" s="97">
        <v>6</v>
      </c>
      <c r="I243" s="97">
        <v>1200</v>
      </c>
    </row>
    <row r="244" spans="1:9" ht="15">
      <c r="A244" s="217" t="s">
        <v>11</v>
      </c>
      <c r="B244" s="98">
        <v>0</v>
      </c>
      <c r="C244" s="98">
        <v>0</v>
      </c>
      <c r="D244" s="98">
        <v>316</v>
      </c>
      <c r="E244" s="98">
        <v>20230</v>
      </c>
      <c r="F244" s="98">
        <v>0</v>
      </c>
      <c r="G244" s="98">
        <v>0</v>
      </c>
      <c r="H244" s="98">
        <v>0</v>
      </c>
      <c r="I244" s="98">
        <v>0</v>
      </c>
    </row>
    <row r="245" spans="1:9" ht="15">
      <c r="A245" s="216" t="s">
        <v>13</v>
      </c>
      <c r="B245" s="97">
        <v>35</v>
      </c>
      <c r="C245" s="97">
        <v>1750</v>
      </c>
      <c r="D245" s="97">
        <v>326</v>
      </c>
      <c r="E245" s="97">
        <v>18230</v>
      </c>
      <c r="F245" s="97">
        <v>366</v>
      </c>
      <c r="G245" s="97">
        <v>49345</v>
      </c>
      <c r="H245" s="97">
        <v>1</v>
      </c>
      <c r="I245" s="97">
        <v>5000</v>
      </c>
    </row>
    <row r="246" spans="1:9" ht="15">
      <c r="A246" s="217" t="s">
        <v>14</v>
      </c>
      <c r="B246" s="98">
        <v>350</v>
      </c>
      <c r="C246" s="98">
        <v>14000</v>
      </c>
      <c r="D246" s="98">
        <v>6221</v>
      </c>
      <c r="E246" s="98">
        <v>392875</v>
      </c>
      <c r="F246" s="98">
        <v>90</v>
      </c>
      <c r="G246" s="98">
        <v>8170</v>
      </c>
      <c r="H246" s="98">
        <v>2</v>
      </c>
      <c r="I246" s="98">
        <v>24000</v>
      </c>
    </row>
    <row r="247" spans="1:9" ht="15">
      <c r="A247" s="216" t="s">
        <v>15</v>
      </c>
      <c r="B247" s="97">
        <v>0</v>
      </c>
      <c r="C247" s="97">
        <v>0</v>
      </c>
      <c r="D247" s="97">
        <v>1024</v>
      </c>
      <c r="E247" s="97">
        <v>170000</v>
      </c>
      <c r="F247" s="97">
        <v>200</v>
      </c>
      <c r="G247" s="97">
        <v>13050</v>
      </c>
      <c r="H247" s="97">
        <v>2</v>
      </c>
      <c r="I247" s="97">
        <v>100000</v>
      </c>
    </row>
    <row r="248" spans="1:9" ht="15">
      <c r="A248" s="217" t="s">
        <v>16</v>
      </c>
      <c r="B248" s="98">
        <v>0</v>
      </c>
      <c r="C248" s="98">
        <v>0</v>
      </c>
      <c r="D248" s="98">
        <v>325</v>
      </c>
      <c r="E248" s="98">
        <v>11525</v>
      </c>
      <c r="F248" s="98">
        <v>0</v>
      </c>
      <c r="G248" s="98">
        <v>0</v>
      </c>
      <c r="H248" s="98">
        <v>0</v>
      </c>
      <c r="I248" s="98">
        <v>0</v>
      </c>
    </row>
    <row r="249" spans="1:9" ht="15">
      <c r="A249" s="216" t="s">
        <v>184</v>
      </c>
      <c r="B249" s="97">
        <v>0</v>
      </c>
      <c r="C249" s="97">
        <v>0</v>
      </c>
      <c r="D249" s="97">
        <v>4075</v>
      </c>
      <c r="E249" s="97">
        <v>372285</v>
      </c>
      <c r="F249" s="97">
        <v>0</v>
      </c>
      <c r="G249" s="97">
        <v>0</v>
      </c>
      <c r="H249" s="97">
        <v>0</v>
      </c>
      <c r="I249" s="97">
        <v>0</v>
      </c>
    </row>
    <row r="250" spans="1:9" ht="15">
      <c r="A250" s="217" t="s">
        <v>185</v>
      </c>
      <c r="B250" s="98">
        <v>0</v>
      </c>
      <c r="C250" s="98">
        <v>0</v>
      </c>
      <c r="D250" s="98">
        <v>370</v>
      </c>
      <c r="E250" s="98">
        <v>36700</v>
      </c>
      <c r="F250" s="98">
        <v>100</v>
      </c>
      <c r="G250" s="98">
        <v>10000</v>
      </c>
      <c r="H250" s="98">
        <v>0</v>
      </c>
      <c r="I250" s="98">
        <v>0</v>
      </c>
    </row>
    <row r="251" spans="1:9" ht="15">
      <c r="A251" s="216" t="s">
        <v>19</v>
      </c>
      <c r="B251" s="97">
        <v>850</v>
      </c>
      <c r="C251" s="97">
        <v>34000</v>
      </c>
      <c r="D251" s="97">
        <v>2782</v>
      </c>
      <c r="E251" s="97">
        <v>125927</v>
      </c>
      <c r="F251" s="97">
        <v>96</v>
      </c>
      <c r="G251" s="97">
        <v>7585</v>
      </c>
      <c r="H251" s="97">
        <v>0</v>
      </c>
      <c r="I251" s="97">
        <v>0</v>
      </c>
    </row>
    <row r="252" spans="1:9" ht="15">
      <c r="A252" s="217" t="s">
        <v>20</v>
      </c>
      <c r="B252" s="98">
        <v>0</v>
      </c>
      <c r="C252" s="98">
        <v>0</v>
      </c>
      <c r="D252" s="98">
        <v>2000</v>
      </c>
      <c r="E252" s="98">
        <v>150000</v>
      </c>
      <c r="F252" s="98">
        <v>95</v>
      </c>
      <c r="G252" s="98">
        <v>9500</v>
      </c>
      <c r="H252" s="98">
        <v>0</v>
      </c>
      <c r="I252" s="98">
        <v>0</v>
      </c>
    </row>
    <row r="253" spans="1:9" ht="15">
      <c r="A253" s="216" t="s">
        <v>21</v>
      </c>
      <c r="B253" s="97">
        <v>0</v>
      </c>
      <c r="C253" s="97">
        <v>0</v>
      </c>
      <c r="D253" s="97">
        <v>9</v>
      </c>
      <c r="E253" s="97">
        <v>405</v>
      </c>
      <c r="F253" s="97">
        <v>0</v>
      </c>
      <c r="G253" s="97">
        <v>0</v>
      </c>
      <c r="H253" s="97">
        <v>0</v>
      </c>
      <c r="I253" s="97">
        <v>0</v>
      </c>
    </row>
    <row r="254" spans="1:9" ht="15.75" thickBot="1">
      <c r="A254" s="217" t="s">
        <v>22</v>
      </c>
      <c r="B254" s="98">
        <v>20</v>
      </c>
      <c r="C254" s="98">
        <v>2000</v>
      </c>
      <c r="D254" s="98">
        <v>21666</v>
      </c>
      <c r="E254" s="98">
        <v>2548815</v>
      </c>
      <c r="F254" s="98">
        <v>1422</v>
      </c>
      <c r="G254" s="98">
        <v>132238</v>
      </c>
      <c r="H254" s="98">
        <v>5</v>
      </c>
      <c r="I254" s="98">
        <v>64000</v>
      </c>
    </row>
    <row r="255" spans="1:9" ht="15.75" thickBot="1">
      <c r="A255" s="37" t="s">
        <v>23</v>
      </c>
      <c r="B255" s="132">
        <f>SUM(B243:B254)</f>
        <v>1800</v>
      </c>
      <c r="C255" s="132">
        <f aca="true" t="shared" si="8" ref="C255:I255">SUM(C243:C254)</f>
        <v>73550</v>
      </c>
      <c r="D255" s="132">
        <f t="shared" si="8"/>
        <v>39781</v>
      </c>
      <c r="E255" s="132">
        <f t="shared" si="8"/>
        <v>3879612</v>
      </c>
      <c r="F255" s="132">
        <f t="shared" si="8"/>
        <v>2451</v>
      </c>
      <c r="G255" s="132">
        <f t="shared" si="8"/>
        <v>233568</v>
      </c>
      <c r="H255" s="132">
        <f t="shared" si="8"/>
        <v>16</v>
      </c>
      <c r="I255" s="132">
        <f t="shared" si="8"/>
        <v>194200</v>
      </c>
    </row>
    <row r="256" ht="15.75" thickTop="1"/>
    <row r="257" spans="1:6" ht="15">
      <c r="A257" s="28" t="s">
        <v>131</v>
      </c>
      <c r="B257" s="28"/>
      <c r="C257" s="28"/>
      <c r="D257" s="28"/>
      <c r="E257" s="28"/>
      <c r="F257" s="28"/>
    </row>
  </sheetData>
  <sheetProtection/>
  <mergeCells count="94">
    <mergeCell ref="A257:F257"/>
    <mergeCell ref="A228:F228"/>
    <mergeCell ref="A239:I239"/>
    <mergeCell ref="A240:B240"/>
    <mergeCell ref="D240:F240"/>
    <mergeCell ref="H240:I240"/>
    <mergeCell ref="A241:A242"/>
    <mergeCell ref="B241:C241"/>
    <mergeCell ref="D241:E241"/>
    <mergeCell ref="F241:G241"/>
    <mergeCell ref="H241:I241"/>
    <mergeCell ref="C200:H200"/>
    <mergeCell ref="A210:H210"/>
    <mergeCell ref="A211:B211"/>
    <mergeCell ref="D211:E211"/>
    <mergeCell ref="G211:H211"/>
    <mergeCell ref="B212:C212"/>
    <mergeCell ref="D212:E212"/>
    <mergeCell ref="F212:G212"/>
    <mergeCell ref="A174:F174"/>
    <mergeCell ref="C182:H182"/>
    <mergeCell ref="C183:D183"/>
    <mergeCell ref="E183:F183"/>
    <mergeCell ref="C184:C185"/>
    <mergeCell ref="F184:G184"/>
    <mergeCell ref="A148:F148"/>
    <mergeCell ref="A156:I156"/>
    <mergeCell ref="A157:B157"/>
    <mergeCell ref="D157:G157"/>
    <mergeCell ref="H157:I157"/>
    <mergeCell ref="A158:A159"/>
    <mergeCell ref="B158:C158"/>
    <mergeCell ref="D158:E158"/>
    <mergeCell ref="F158:G158"/>
    <mergeCell ref="H158:I158"/>
    <mergeCell ref="A123:F123"/>
    <mergeCell ref="A130:I130"/>
    <mergeCell ref="A131:B131"/>
    <mergeCell ref="D131:F131"/>
    <mergeCell ref="H131:I131"/>
    <mergeCell ref="A132:A133"/>
    <mergeCell ref="B132:C132"/>
    <mergeCell ref="D132:E132"/>
    <mergeCell ref="F132:G132"/>
    <mergeCell ref="H132:I132"/>
    <mergeCell ref="A97:F97"/>
    <mergeCell ref="A105:I105"/>
    <mergeCell ref="A106:B106"/>
    <mergeCell ref="D106:F106"/>
    <mergeCell ref="G106:I106"/>
    <mergeCell ref="A107:A108"/>
    <mergeCell ref="B107:C107"/>
    <mergeCell ref="D107:E107"/>
    <mergeCell ref="F107:G107"/>
    <mergeCell ref="H107:I107"/>
    <mergeCell ref="A71:F71"/>
    <mergeCell ref="A79:I79"/>
    <mergeCell ref="A80:B80"/>
    <mergeCell ref="D80:F80"/>
    <mergeCell ref="G80:I80"/>
    <mergeCell ref="A81:A82"/>
    <mergeCell ref="B81:C81"/>
    <mergeCell ref="D81:E81"/>
    <mergeCell ref="F81:G81"/>
    <mergeCell ref="H81:I81"/>
    <mergeCell ref="A45:F45"/>
    <mergeCell ref="A53:I53"/>
    <mergeCell ref="A54:B54"/>
    <mergeCell ref="D54:F54"/>
    <mergeCell ref="G54:I54"/>
    <mergeCell ref="A55:A56"/>
    <mergeCell ref="B55:C55"/>
    <mergeCell ref="D55:E55"/>
    <mergeCell ref="F55:G55"/>
    <mergeCell ref="H55:I55"/>
    <mergeCell ref="A19:F19"/>
    <mergeCell ref="A27:I27"/>
    <mergeCell ref="A28:B28"/>
    <mergeCell ref="D28:F28"/>
    <mergeCell ref="G28:I28"/>
    <mergeCell ref="A29:A30"/>
    <mergeCell ref="B29:C29"/>
    <mergeCell ref="D29:E29"/>
    <mergeCell ref="F29:G29"/>
    <mergeCell ref="H29:I29"/>
    <mergeCell ref="A1:I1"/>
    <mergeCell ref="A2:B2"/>
    <mergeCell ref="D2:F2"/>
    <mergeCell ref="G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rightToLeft="1" zoomScalePageLayoutView="0" workbookViewId="0" topLeftCell="A1">
      <selection activeCell="A1" sqref="A1:J18"/>
    </sheetView>
  </sheetViews>
  <sheetFormatPr defaultColWidth="9.140625" defaultRowHeight="15"/>
  <sheetData>
    <row r="1" spans="1:10" ht="18">
      <c r="A1" s="120" t="s">
        <v>186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34"/>
      <c r="B2" s="134"/>
      <c r="C2" s="135"/>
      <c r="D2" s="134" t="s">
        <v>337</v>
      </c>
      <c r="E2" s="134"/>
      <c r="F2" s="134"/>
      <c r="G2" s="135"/>
      <c r="H2" s="124" t="s">
        <v>199</v>
      </c>
      <c r="I2" s="124"/>
      <c r="J2" s="124"/>
    </row>
    <row r="3" spans="1:10" ht="15.75">
      <c r="A3" s="169" t="s">
        <v>3</v>
      </c>
      <c r="B3" s="171" t="s">
        <v>338</v>
      </c>
      <c r="C3" s="171"/>
      <c r="D3" s="171" t="s">
        <v>339</v>
      </c>
      <c r="E3" s="171"/>
      <c r="F3" s="171" t="s">
        <v>340</v>
      </c>
      <c r="G3" s="171"/>
      <c r="H3" s="170" t="s">
        <v>175</v>
      </c>
      <c r="I3" s="171" t="s">
        <v>23</v>
      </c>
      <c r="J3" s="171"/>
    </row>
    <row r="4" spans="1:10" ht="15.75" thickBot="1">
      <c r="A4" s="208"/>
      <c r="B4" s="128" t="s">
        <v>43</v>
      </c>
      <c r="C4" s="128" t="s">
        <v>195</v>
      </c>
      <c r="D4" s="128" t="s">
        <v>43</v>
      </c>
      <c r="E4" s="128" t="s">
        <v>195</v>
      </c>
      <c r="F4" s="128" t="s">
        <v>43</v>
      </c>
      <c r="G4" s="128" t="s">
        <v>195</v>
      </c>
      <c r="H4" s="128" t="s">
        <v>195</v>
      </c>
      <c r="I4" s="128" t="s">
        <v>43</v>
      </c>
      <c r="J4" s="128" t="s">
        <v>195</v>
      </c>
    </row>
    <row r="5" spans="1:10" ht="15.75" thickTop="1">
      <c r="A5" s="129" t="s">
        <v>10</v>
      </c>
      <c r="B5" s="97">
        <v>3572</v>
      </c>
      <c r="C5" s="97">
        <v>28970</v>
      </c>
      <c r="D5" s="97">
        <v>6820</v>
      </c>
      <c r="E5" s="97">
        <v>86420</v>
      </c>
      <c r="F5" s="97">
        <v>43251</v>
      </c>
      <c r="G5" s="97">
        <v>922970</v>
      </c>
      <c r="H5" s="97">
        <v>38075</v>
      </c>
      <c r="I5" s="97" t="e">
        <f>#REF!+#REF!+#REF!+#REF!+#REF!+#REF!+#REF!+B5+D5+F5</f>
        <v>#REF!</v>
      </c>
      <c r="J5" s="97" t="e">
        <f>#REF!+#REF!+#REF!+#REF!+#REF!+#REF!+#REF!+#REF!+C5+E5+G5+H5</f>
        <v>#REF!</v>
      </c>
    </row>
    <row r="6" spans="1:10" ht="15">
      <c r="A6" s="130" t="s">
        <v>11</v>
      </c>
      <c r="B6" s="98">
        <v>7959</v>
      </c>
      <c r="C6" s="98">
        <v>44161</v>
      </c>
      <c r="D6" s="98">
        <v>10800</v>
      </c>
      <c r="E6" s="98">
        <v>87100</v>
      </c>
      <c r="F6" s="98">
        <v>8450</v>
      </c>
      <c r="G6" s="98">
        <v>86400</v>
      </c>
      <c r="H6" s="98">
        <v>13500</v>
      </c>
      <c r="I6" s="98" t="e">
        <f>#REF!+#REF!+#REF!+#REF!+#REF!+#REF!+#REF!+B6+D6+F6</f>
        <v>#REF!</v>
      </c>
      <c r="J6" s="98" t="e">
        <f>#REF!+#REF!+#REF!+#REF!+#REF!+#REF!+#REF!+#REF!+C6+E6+G6+H6</f>
        <v>#REF!</v>
      </c>
    </row>
    <row r="7" spans="1:10" ht="15">
      <c r="A7" s="129" t="s">
        <v>13</v>
      </c>
      <c r="B7" s="97">
        <v>16219</v>
      </c>
      <c r="C7" s="97">
        <v>118605</v>
      </c>
      <c r="D7" s="97">
        <v>127850</v>
      </c>
      <c r="E7" s="97">
        <v>1693370</v>
      </c>
      <c r="F7" s="97">
        <v>50040</v>
      </c>
      <c r="G7" s="97">
        <v>500400</v>
      </c>
      <c r="H7" s="97">
        <v>2649175</v>
      </c>
      <c r="I7" s="97" t="e">
        <f>#REF!+#REF!+#REF!+#REF!+#REF!+#REF!+#REF!+B7+D7+F7</f>
        <v>#REF!</v>
      </c>
      <c r="J7" s="97" t="e">
        <f>#REF!+#REF!+#REF!+#REF!+#REF!+#REF!+#REF!+#REF!+C7+E7+G7+H7</f>
        <v>#REF!</v>
      </c>
    </row>
    <row r="8" spans="1:10" ht="15">
      <c r="A8" s="130" t="s">
        <v>14</v>
      </c>
      <c r="B8" s="98">
        <v>30628</v>
      </c>
      <c r="C8" s="98">
        <v>395231</v>
      </c>
      <c r="D8" s="98">
        <v>91436</v>
      </c>
      <c r="E8" s="98">
        <v>1336603</v>
      </c>
      <c r="F8" s="98">
        <v>8000</v>
      </c>
      <c r="G8" s="98">
        <v>110000</v>
      </c>
      <c r="H8" s="98">
        <v>96694</v>
      </c>
      <c r="I8" s="98" t="e">
        <f>#REF!+#REF!+#REF!+#REF!+#REF!+#REF!+#REF!+B8+D8+F8</f>
        <v>#REF!</v>
      </c>
      <c r="J8" s="98" t="e">
        <f>#REF!+#REF!+#REF!+#REF!+#REF!+#REF!+#REF!+#REF!+C8+E8+G8+H8</f>
        <v>#REF!</v>
      </c>
    </row>
    <row r="9" spans="1:10" ht="15">
      <c r="A9" s="129" t="s">
        <v>15</v>
      </c>
      <c r="B9" s="97">
        <v>35793</v>
      </c>
      <c r="C9" s="97">
        <v>228360</v>
      </c>
      <c r="D9" s="97">
        <v>21565</v>
      </c>
      <c r="E9" s="97">
        <v>304415</v>
      </c>
      <c r="F9" s="97">
        <v>10450</v>
      </c>
      <c r="G9" s="97">
        <v>138200</v>
      </c>
      <c r="H9" s="97">
        <v>6050</v>
      </c>
      <c r="I9" s="97" t="e">
        <f>#REF!+#REF!+#REF!+#REF!+#REF!+#REF!+#REF!+B9+D9+F9</f>
        <v>#REF!</v>
      </c>
      <c r="J9" s="97" t="e">
        <f>#REF!+#REF!+#REF!+#REF!+#REF!+#REF!+#REF!+#REF!+C9+E9+G9+H9</f>
        <v>#REF!</v>
      </c>
    </row>
    <row r="10" spans="1:10" ht="15">
      <c r="A10" s="130" t="s">
        <v>16</v>
      </c>
      <c r="B10" s="98">
        <v>9617</v>
      </c>
      <c r="C10" s="98">
        <v>53045</v>
      </c>
      <c r="D10" s="98">
        <v>1410</v>
      </c>
      <c r="E10" s="98">
        <v>16920</v>
      </c>
      <c r="F10" s="98">
        <v>300</v>
      </c>
      <c r="G10" s="98">
        <v>4000</v>
      </c>
      <c r="H10" s="98">
        <v>7000</v>
      </c>
      <c r="I10" s="98" t="e">
        <f>#REF!+#REF!+#REF!+#REF!+#REF!+#REF!+#REF!+B10+D10+F10</f>
        <v>#REF!</v>
      </c>
      <c r="J10" s="98" t="e">
        <f>#REF!+#REF!+#REF!+#REF!+#REF!+#REF!+#REF!+#REF!+C10+E10+G10+H10</f>
        <v>#REF!</v>
      </c>
    </row>
    <row r="11" spans="1:10" ht="15">
      <c r="A11" s="129" t="s">
        <v>184</v>
      </c>
      <c r="B11" s="97">
        <v>15976</v>
      </c>
      <c r="C11" s="97">
        <v>153028</v>
      </c>
      <c r="D11" s="97">
        <v>318390</v>
      </c>
      <c r="E11" s="97">
        <v>4744690</v>
      </c>
      <c r="F11" s="97">
        <v>131005</v>
      </c>
      <c r="G11" s="97">
        <v>1884550</v>
      </c>
      <c r="H11" s="97">
        <v>455870</v>
      </c>
      <c r="I11" s="97" t="e">
        <f>#REF!+#REF!+#REF!+#REF!+#REF!+#REF!+#REF!+B11+D11+F11</f>
        <v>#REF!</v>
      </c>
      <c r="J11" s="97" t="e">
        <f>#REF!+#REF!+#REF!+#REF!+#REF!+#REF!+#REF!+#REF!+C11+E11+G11+H11</f>
        <v>#REF!</v>
      </c>
    </row>
    <row r="12" spans="1:10" ht="15">
      <c r="A12" s="130" t="s">
        <v>185</v>
      </c>
      <c r="B12" s="98">
        <v>15078</v>
      </c>
      <c r="C12" s="98">
        <v>92561</v>
      </c>
      <c r="D12" s="98">
        <v>4550</v>
      </c>
      <c r="E12" s="98">
        <v>69900</v>
      </c>
      <c r="F12" s="98">
        <v>900</v>
      </c>
      <c r="G12" s="98">
        <v>6300</v>
      </c>
      <c r="H12" s="98">
        <v>0</v>
      </c>
      <c r="I12" s="98" t="e">
        <f>#REF!+#REF!+#REF!+#REF!+#REF!+#REF!+#REF!+B12+D12+F12</f>
        <v>#REF!</v>
      </c>
      <c r="J12" s="98" t="e">
        <f>#REF!+#REF!+#REF!+#REF!+#REF!+#REF!+#REF!+#REF!+C12+E12+G12+H12</f>
        <v>#REF!</v>
      </c>
    </row>
    <row r="13" spans="1:10" ht="15">
      <c r="A13" s="129" t="s">
        <v>19</v>
      </c>
      <c r="B13" s="97">
        <v>17203</v>
      </c>
      <c r="C13" s="97">
        <v>90136</v>
      </c>
      <c r="D13" s="97">
        <v>106825</v>
      </c>
      <c r="E13" s="97">
        <v>1283670</v>
      </c>
      <c r="F13" s="97">
        <v>58715</v>
      </c>
      <c r="G13" s="97">
        <v>759650</v>
      </c>
      <c r="H13" s="97">
        <v>4200</v>
      </c>
      <c r="I13" s="97" t="e">
        <f>#REF!+#REF!+#REF!+#REF!+#REF!+#REF!+#REF!+B13+D13+F13</f>
        <v>#REF!</v>
      </c>
      <c r="J13" s="97" t="e">
        <f>#REF!+#REF!+#REF!+#REF!+#REF!+#REF!+#REF!+#REF!+C13+E13+G13+H13</f>
        <v>#REF!</v>
      </c>
    </row>
    <row r="14" spans="1:10" ht="15">
      <c r="A14" s="130" t="s">
        <v>20</v>
      </c>
      <c r="B14" s="98">
        <v>5000</v>
      </c>
      <c r="C14" s="98">
        <v>34900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 t="e">
        <f>#REF!+#REF!+#REF!+#REF!+#REF!+#REF!+#REF!+B14+D14+F14</f>
        <v>#REF!</v>
      </c>
      <c r="J14" s="98" t="e">
        <f>#REF!+#REF!+#REF!+#REF!+#REF!+#REF!+#REF!+#REF!+C14+E14+G14+H14</f>
        <v>#REF!</v>
      </c>
    </row>
    <row r="15" spans="1:10" ht="15">
      <c r="A15" s="129" t="s">
        <v>21</v>
      </c>
      <c r="B15" s="97">
        <v>100</v>
      </c>
      <c r="C15" s="97">
        <v>600</v>
      </c>
      <c r="D15" s="97">
        <v>101728</v>
      </c>
      <c r="E15" s="97">
        <v>2585700</v>
      </c>
      <c r="F15" s="97">
        <v>36370</v>
      </c>
      <c r="G15" s="97">
        <v>958000</v>
      </c>
      <c r="H15" s="97">
        <v>0</v>
      </c>
      <c r="I15" s="97" t="e">
        <f>#REF!+#REF!+#REF!+#REF!+#REF!+#REF!+#REF!+B15+D15+F15</f>
        <v>#REF!</v>
      </c>
      <c r="J15" s="97" t="e">
        <f>#REF!+#REF!+#REF!+#REF!+#REF!+#REF!+#REF!+#REF!+C15+E15+G15+H15</f>
        <v>#REF!</v>
      </c>
    </row>
    <row r="16" spans="1:10" ht="15.75" thickBot="1">
      <c r="A16" s="130" t="s">
        <v>22</v>
      </c>
      <c r="B16" s="98">
        <v>159880</v>
      </c>
      <c r="C16" s="98">
        <v>1302865</v>
      </c>
      <c r="D16" s="98">
        <v>421197</v>
      </c>
      <c r="E16" s="98">
        <v>5229446</v>
      </c>
      <c r="F16" s="98">
        <v>201338</v>
      </c>
      <c r="G16" s="98">
        <v>2399070</v>
      </c>
      <c r="H16" s="98">
        <v>119180</v>
      </c>
      <c r="I16" s="98" t="e">
        <f>#REF!+#REF!+#REF!+#REF!+#REF!+#REF!+#REF!+B16+D16+F16</f>
        <v>#REF!</v>
      </c>
      <c r="J16" s="98" t="e">
        <f>#REF!+#REF!+#REF!+#REF!+#REF!+#REF!+#REF!+#REF!+C16+E16+G16+H16</f>
        <v>#REF!</v>
      </c>
    </row>
    <row r="17" spans="1:10" ht="15.75" thickBot="1">
      <c r="A17" s="99" t="s">
        <v>23</v>
      </c>
      <c r="B17" s="132">
        <f>SUM(B5:B16)</f>
        <v>317025</v>
      </c>
      <c r="C17" s="132">
        <f aca="true" t="shared" si="0" ref="C17:J17">SUM(C5:C16)</f>
        <v>2542462</v>
      </c>
      <c r="D17" s="132">
        <f t="shared" si="0"/>
        <v>1212571</v>
      </c>
      <c r="E17" s="132">
        <f t="shared" si="0"/>
        <v>17438234</v>
      </c>
      <c r="F17" s="132">
        <f t="shared" si="0"/>
        <v>548819</v>
      </c>
      <c r="G17" s="132">
        <f t="shared" si="0"/>
        <v>7769540</v>
      </c>
      <c r="H17" s="132">
        <f t="shared" si="0"/>
        <v>3389744</v>
      </c>
      <c r="I17" s="132" t="e">
        <f t="shared" si="0"/>
        <v>#REF!</v>
      </c>
      <c r="J17" s="132" t="e">
        <f t="shared" si="0"/>
        <v>#REF!</v>
      </c>
    </row>
    <row r="18" spans="1:9" ht="15.75" thickTop="1">
      <c r="A18" s="173" t="s">
        <v>196</v>
      </c>
      <c r="B18" s="173"/>
      <c r="C18" s="173"/>
      <c r="D18" s="173"/>
      <c r="E18" s="173"/>
      <c r="F18" s="173"/>
      <c r="G18" s="173"/>
      <c r="H18" s="119"/>
      <c r="I18" s="119"/>
    </row>
  </sheetData>
  <sheetProtection/>
  <mergeCells count="10">
    <mergeCell ref="A18:G18"/>
    <mergeCell ref="A1:J1"/>
    <mergeCell ref="A2:B2"/>
    <mergeCell ref="D2:F2"/>
    <mergeCell ref="H2:J2"/>
    <mergeCell ref="A3:A4"/>
    <mergeCell ref="B3:C3"/>
    <mergeCell ref="D3:E3"/>
    <mergeCell ref="F3:G3"/>
    <mergeCell ref="I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rightToLeft="1" zoomScalePageLayoutView="0" workbookViewId="0" topLeftCell="A1">
      <selection activeCell="A1" sqref="A1:J18"/>
    </sheetView>
  </sheetViews>
  <sheetFormatPr defaultColWidth="9.140625" defaultRowHeight="15"/>
  <cols>
    <col min="3" max="3" width="16.7109375" style="0" customWidth="1"/>
    <col min="10" max="10" width="22.28125" style="0" customWidth="1"/>
  </cols>
  <sheetData>
    <row r="1" spans="1:10" ht="18">
      <c r="A1" s="120" t="s">
        <v>341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66"/>
      <c r="B2" s="166"/>
      <c r="C2" s="122"/>
      <c r="D2" s="122"/>
      <c r="E2" s="134" t="s">
        <v>342</v>
      </c>
      <c r="F2" s="134"/>
      <c r="G2" s="122"/>
      <c r="H2" s="124" t="s">
        <v>343</v>
      </c>
      <c r="I2" s="124"/>
      <c r="J2" s="124"/>
    </row>
    <row r="3" spans="1:10" ht="15.75">
      <c r="A3" s="218" t="s">
        <v>189</v>
      </c>
      <c r="B3" s="218" t="s">
        <v>252</v>
      </c>
      <c r="C3" s="218"/>
      <c r="D3" s="218" t="s">
        <v>344</v>
      </c>
      <c r="E3" s="218"/>
      <c r="F3" s="218" t="s">
        <v>345</v>
      </c>
      <c r="G3" s="218"/>
      <c r="H3" s="219" t="s">
        <v>346</v>
      </c>
      <c r="I3" s="218" t="s">
        <v>254</v>
      </c>
      <c r="J3" s="218"/>
    </row>
    <row r="4" spans="1:10" ht="16.5" thickBot="1">
      <c r="A4" s="220"/>
      <c r="B4" s="221" t="s">
        <v>129</v>
      </c>
      <c r="C4" s="221" t="s">
        <v>195</v>
      </c>
      <c r="D4" s="221" t="s">
        <v>129</v>
      </c>
      <c r="E4" s="221" t="s">
        <v>195</v>
      </c>
      <c r="F4" s="221" t="s">
        <v>129</v>
      </c>
      <c r="G4" s="221" t="s">
        <v>195</v>
      </c>
      <c r="H4" s="221" t="s">
        <v>195</v>
      </c>
      <c r="I4" s="221" t="s">
        <v>129</v>
      </c>
      <c r="J4" s="221" t="s">
        <v>195</v>
      </c>
    </row>
    <row r="5" spans="1:10" ht="15.75" thickTop="1">
      <c r="A5" s="129" t="s">
        <v>10</v>
      </c>
      <c r="B5" s="97">
        <v>2052</v>
      </c>
      <c r="C5" s="97">
        <v>257250</v>
      </c>
      <c r="D5" s="97">
        <v>0</v>
      </c>
      <c r="E5" s="97">
        <v>0</v>
      </c>
      <c r="F5" s="97">
        <v>3881</v>
      </c>
      <c r="G5" s="97">
        <v>639935</v>
      </c>
      <c r="H5" s="97">
        <v>3000</v>
      </c>
      <c r="I5" s="97">
        <f aca="true" t="shared" si="0" ref="I5:I16">B5+D5+F5</f>
        <v>5933</v>
      </c>
      <c r="J5" s="97">
        <f aca="true" t="shared" si="1" ref="J5:J16">C5+E5+G5+H5</f>
        <v>900185</v>
      </c>
    </row>
    <row r="6" spans="1:10" ht="15">
      <c r="A6" s="130" t="s">
        <v>11</v>
      </c>
      <c r="B6" s="98">
        <v>0</v>
      </c>
      <c r="C6" s="98">
        <v>0</v>
      </c>
      <c r="D6" s="98">
        <v>0</v>
      </c>
      <c r="E6" s="98">
        <v>0</v>
      </c>
      <c r="F6" s="98">
        <v>1240</v>
      </c>
      <c r="G6" s="98">
        <v>302240</v>
      </c>
      <c r="H6" s="98">
        <v>14950</v>
      </c>
      <c r="I6" s="98">
        <f t="shared" si="0"/>
        <v>1240</v>
      </c>
      <c r="J6" s="98">
        <f t="shared" si="1"/>
        <v>317190</v>
      </c>
    </row>
    <row r="7" spans="1:10" ht="15">
      <c r="A7" s="129" t="s">
        <v>13</v>
      </c>
      <c r="B7" s="97">
        <v>903</v>
      </c>
      <c r="C7" s="97">
        <v>170700</v>
      </c>
      <c r="D7" s="97">
        <v>12</v>
      </c>
      <c r="E7" s="97">
        <v>2500</v>
      </c>
      <c r="F7" s="97">
        <v>11383</v>
      </c>
      <c r="G7" s="97">
        <v>2736660</v>
      </c>
      <c r="H7" s="97">
        <v>90775</v>
      </c>
      <c r="I7" s="97">
        <f t="shared" si="0"/>
        <v>12298</v>
      </c>
      <c r="J7" s="97">
        <f t="shared" si="1"/>
        <v>3000635</v>
      </c>
    </row>
    <row r="8" spans="1:10" ht="15">
      <c r="A8" s="130" t="s">
        <v>14</v>
      </c>
      <c r="B8" s="98">
        <v>0</v>
      </c>
      <c r="C8" s="98">
        <v>0</v>
      </c>
      <c r="D8" s="98">
        <v>0</v>
      </c>
      <c r="E8" s="98">
        <v>0</v>
      </c>
      <c r="F8" s="98">
        <v>3039</v>
      </c>
      <c r="G8" s="98">
        <v>641920</v>
      </c>
      <c r="H8" s="98">
        <v>10900</v>
      </c>
      <c r="I8" s="98">
        <f t="shared" si="0"/>
        <v>3039</v>
      </c>
      <c r="J8" s="98">
        <f t="shared" si="1"/>
        <v>652820</v>
      </c>
    </row>
    <row r="9" spans="1:10" ht="15">
      <c r="A9" s="129" t="s">
        <v>15</v>
      </c>
      <c r="B9" s="97">
        <v>1517</v>
      </c>
      <c r="C9" s="97">
        <v>197470</v>
      </c>
      <c r="D9" s="97">
        <v>0</v>
      </c>
      <c r="E9" s="97">
        <v>0</v>
      </c>
      <c r="F9" s="97">
        <v>1250</v>
      </c>
      <c r="G9" s="97">
        <v>231500</v>
      </c>
      <c r="H9" s="97">
        <v>0</v>
      </c>
      <c r="I9" s="97">
        <f t="shared" si="0"/>
        <v>2767</v>
      </c>
      <c r="J9" s="97">
        <f t="shared" si="1"/>
        <v>428970</v>
      </c>
    </row>
    <row r="10" spans="1:10" ht="15">
      <c r="A10" s="130" t="s">
        <v>16</v>
      </c>
      <c r="B10" s="98">
        <v>66751</v>
      </c>
      <c r="C10" s="98">
        <v>13328075</v>
      </c>
      <c r="D10" s="98">
        <v>0</v>
      </c>
      <c r="E10" s="98">
        <v>0</v>
      </c>
      <c r="F10" s="98">
        <v>0</v>
      </c>
      <c r="G10" s="98">
        <v>0</v>
      </c>
      <c r="H10" s="98">
        <v>91850</v>
      </c>
      <c r="I10" s="98">
        <f t="shared" si="0"/>
        <v>66751</v>
      </c>
      <c r="J10" s="98">
        <f t="shared" si="1"/>
        <v>13419925</v>
      </c>
    </row>
    <row r="11" spans="1:10" ht="15">
      <c r="A11" s="129" t="s">
        <v>184</v>
      </c>
      <c r="B11" s="97">
        <v>344</v>
      </c>
      <c r="C11" s="97">
        <v>49420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f t="shared" si="0"/>
        <v>344</v>
      </c>
      <c r="J11" s="97">
        <f t="shared" si="1"/>
        <v>49420</v>
      </c>
    </row>
    <row r="12" spans="1:10" ht="15">
      <c r="A12" s="130" t="s">
        <v>185</v>
      </c>
      <c r="B12" s="98">
        <v>0</v>
      </c>
      <c r="C12" s="98">
        <v>0</v>
      </c>
      <c r="D12" s="98">
        <v>230</v>
      </c>
      <c r="E12" s="98">
        <v>55200</v>
      </c>
      <c r="F12" s="98">
        <v>6253</v>
      </c>
      <c r="G12" s="98">
        <v>1495800</v>
      </c>
      <c r="H12" s="98">
        <v>0</v>
      </c>
      <c r="I12" s="98">
        <f t="shared" si="0"/>
        <v>6483</v>
      </c>
      <c r="J12" s="98">
        <f t="shared" si="1"/>
        <v>1551000</v>
      </c>
    </row>
    <row r="13" spans="1:10" ht="15">
      <c r="A13" s="129" t="s">
        <v>19</v>
      </c>
      <c r="B13" s="97">
        <v>0</v>
      </c>
      <c r="C13" s="97">
        <v>0</v>
      </c>
      <c r="D13" s="97">
        <v>0</v>
      </c>
      <c r="E13" s="97">
        <v>0</v>
      </c>
      <c r="F13" s="97">
        <v>2140</v>
      </c>
      <c r="G13" s="97">
        <v>400743</v>
      </c>
      <c r="H13" s="97">
        <v>2700</v>
      </c>
      <c r="I13" s="97">
        <f t="shared" si="0"/>
        <v>2140</v>
      </c>
      <c r="J13" s="97">
        <f t="shared" si="1"/>
        <v>403443</v>
      </c>
    </row>
    <row r="14" spans="1:10" ht="15">
      <c r="A14" s="130" t="s">
        <v>20</v>
      </c>
      <c r="B14" s="98">
        <v>2295</v>
      </c>
      <c r="C14" s="98">
        <v>464750</v>
      </c>
      <c r="D14" s="98">
        <v>0</v>
      </c>
      <c r="E14" s="98">
        <v>0</v>
      </c>
      <c r="F14" s="98">
        <v>899</v>
      </c>
      <c r="G14" s="98">
        <v>181700</v>
      </c>
      <c r="H14" s="98">
        <v>0</v>
      </c>
      <c r="I14" s="98">
        <f t="shared" si="0"/>
        <v>3194</v>
      </c>
      <c r="J14" s="98">
        <f t="shared" si="1"/>
        <v>646450</v>
      </c>
    </row>
    <row r="15" spans="1:10" ht="15">
      <c r="A15" s="129" t="s">
        <v>21</v>
      </c>
      <c r="B15" s="97">
        <v>2224</v>
      </c>
      <c r="C15" s="97">
        <v>337500</v>
      </c>
      <c r="D15" s="97">
        <v>0</v>
      </c>
      <c r="E15" s="97">
        <v>0</v>
      </c>
      <c r="F15" s="97">
        <v>1540</v>
      </c>
      <c r="G15" s="97">
        <v>246400</v>
      </c>
      <c r="H15" s="97">
        <v>500</v>
      </c>
      <c r="I15" s="97">
        <f t="shared" si="0"/>
        <v>3764</v>
      </c>
      <c r="J15" s="97">
        <f t="shared" si="1"/>
        <v>584400</v>
      </c>
    </row>
    <row r="16" spans="1:10" ht="15.75" thickBot="1">
      <c r="A16" s="130" t="s">
        <v>22</v>
      </c>
      <c r="B16" s="98">
        <v>91290</v>
      </c>
      <c r="C16" s="98">
        <v>9188200</v>
      </c>
      <c r="D16" s="98">
        <v>0</v>
      </c>
      <c r="E16" s="98">
        <v>0</v>
      </c>
      <c r="F16" s="98">
        <v>21</v>
      </c>
      <c r="G16" s="98">
        <v>2100</v>
      </c>
      <c r="H16" s="98">
        <v>0</v>
      </c>
      <c r="I16" s="98">
        <f t="shared" si="0"/>
        <v>91311</v>
      </c>
      <c r="J16" s="98">
        <f t="shared" si="1"/>
        <v>9190300</v>
      </c>
    </row>
    <row r="17" spans="1:10" ht="15.75" thickBot="1">
      <c r="A17" s="222" t="s">
        <v>23</v>
      </c>
      <c r="B17" s="223">
        <f aca="true" t="shared" si="2" ref="B17:J17">SUM(B5:B16)</f>
        <v>167376</v>
      </c>
      <c r="C17" s="223">
        <f t="shared" si="2"/>
        <v>23993365</v>
      </c>
      <c r="D17" s="223">
        <f t="shared" si="2"/>
        <v>242</v>
      </c>
      <c r="E17" s="223">
        <f t="shared" si="2"/>
        <v>57700</v>
      </c>
      <c r="F17" s="223">
        <f t="shared" si="2"/>
        <v>31646</v>
      </c>
      <c r="G17" s="223">
        <f t="shared" si="2"/>
        <v>6878998</v>
      </c>
      <c r="H17" s="223">
        <f t="shared" si="2"/>
        <v>214675</v>
      </c>
      <c r="I17" s="223">
        <f t="shared" si="2"/>
        <v>199264</v>
      </c>
      <c r="J17" s="223">
        <f t="shared" si="2"/>
        <v>31144738</v>
      </c>
    </row>
    <row r="18" spans="1:7" ht="15.75" thickTop="1">
      <c r="A18" s="224" t="s">
        <v>347</v>
      </c>
      <c r="B18" s="224"/>
      <c r="C18" s="224"/>
      <c r="D18" s="224"/>
      <c r="E18" s="224"/>
      <c r="F18" s="224"/>
      <c r="G18" s="224"/>
    </row>
  </sheetData>
  <sheetProtection/>
  <mergeCells count="10">
    <mergeCell ref="A18:G18"/>
    <mergeCell ref="A1:J1"/>
    <mergeCell ref="A2:B2"/>
    <mergeCell ref="E2:F2"/>
    <mergeCell ref="H2:J2"/>
    <mergeCell ref="A3:A4"/>
    <mergeCell ref="B3:C3"/>
    <mergeCell ref="D3:E3"/>
    <mergeCell ref="F3:G3"/>
    <mergeCell ref="I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11.28125" style="0" customWidth="1"/>
    <col min="4" max="4" width="8.00390625" style="0" customWidth="1"/>
    <col min="5" max="5" width="14.7109375" style="0" customWidth="1"/>
    <col min="6" max="6" width="8.28125" style="0" customWidth="1"/>
    <col min="7" max="7" width="10.7109375" style="0" customWidth="1"/>
    <col min="8" max="8" width="6.8515625" style="0" customWidth="1"/>
    <col min="9" max="9" width="12.28125" style="0" customWidth="1"/>
    <col min="10" max="10" width="10.140625" style="0" customWidth="1"/>
    <col min="11" max="11" width="13.140625" style="0" customWidth="1"/>
    <col min="15" max="15" width="9.140625" style="0" customWidth="1"/>
  </cols>
  <sheetData>
    <row r="1" spans="1:11" ht="21.75" customHeight="1">
      <c r="A1" s="25" t="s">
        <v>348</v>
      </c>
      <c r="B1" s="25"/>
      <c r="C1" s="25"/>
      <c r="D1" s="25"/>
      <c r="E1" s="25"/>
      <c r="F1" s="25"/>
      <c r="G1" s="25"/>
      <c r="H1" s="25"/>
      <c r="I1" s="25"/>
      <c r="J1" s="225"/>
      <c r="K1" s="225"/>
    </row>
    <row r="2" spans="1:11" ht="18.75" customHeight="1">
      <c r="A2" s="226" t="s">
        <v>95</v>
      </c>
      <c r="B2" s="226"/>
      <c r="C2" s="227"/>
      <c r="D2" s="227"/>
      <c r="E2" s="227"/>
      <c r="F2" s="227"/>
      <c r="G2" s="227"/>
      <c r="H2" s="228" t="s">
        <v>349</v>
      </c>
      <c r="I2" s="228"/>
      <c r="J2" s="229"/>
      <c r="K2" s="229"/>
    </row>
    <row r="3" spans="1:11" ht="15.75">
      <c r="A3" s="230" t="s">
        <v>3</v>
      </c>
      <c r="B3" s="230" t="s">
        <v>350</v>
      </c>
      <c r="C3" s="230"/>
      <c r="D3" s="230" t="s">
        <v>351</v>
      </c>
      <c r="E3" s="230"/>
      <c r="F3" s="230" t="s">
        <v>352</v>
      </c>
      <c r="G3" s="230"/>
      <c r="H3" s="230" t="s">
        <v>353</v>
      </c>
      <c r="I3" s="230"/>
      <c r="J3" s="231"/>
      <c r="K3" s="231"/>
    </row>
    <row r="4" spans="1:11" ht="16.5" thickBot="1">
      <c r="A4" s="232"/>
      <c r="B4" s="43" t="s">
        <v>74</v>
      </c>
      <c r="C4" s="43" t="s">
        <v>354</v>
      </c>
      <c r="D4" s="43" t="s">
        <v>74</v>
      </c>
      <c r="E4" s="43" t="s">
        <v>354</v>
      </c>
      <c r="F4" s="43" t="s">
        <v>74</v>
      </c>
      <c r="G4" s="43" t="s">
        <v>354</v>
      </c>
      <c r="H4" s="43" t="s">
        <v>74</v>
      </c>
      <c r="I4" s="43" t="s">
        <v>354</v>
      </c>
      <c r="J4" s="233"/>
      <c r="K4" s="233"/>
    </row>
    <row r="5" spans="1:11" ht="18" customHeight="1" thickTop="1">
      <c r="A5" s="31" t="s">
        <v>10</v>
      </c>
      <c r="B5" s="32">
        <v>65</v>
      </c>
      <c r="C5" s="32">
        <v>475490</v>
      </c>
      <c r="D5" s="32">
        <v>82</v>
      </c>
      <c r="E5" s="32">
        <v>301080</v>
      </c>
      <c r="F5" s="32">
        <v>47</v>
      </c>
      <c r="G5" s="32">
        <v>200320</v>
      </c>
      <c r="H5" s="32">
        <v>442</v>
      </c>
      <c r="I5" s="32">
        <v>2010431</v>
      </c>
      <c r="J5" s="234"/>
      <c r="K5" s="234"/>
    </row>
    <row r="6" spans="1:11" ht="18" customHeight="1">
      <c r="A6" s="34" t="s">
        <v>11</v>
      </c>
      <c r="B6" s="35">
        <v>73</v>
      </c>
      <c r="C6" s="35">
        <v>213915</v>
      </c>
      <c r="D6" s="35">
        <v>18</v>
      </c>
      <c r="E6" s="35">
        <v>25082</v>
      </c>
      <c r="F6" s="35">
        <v>55</v>
      </c>
      <c r="G6" s="35">
        <v>171898</v>
      </c>
      <c r="H6" s="35">
        <v>1309</v>
      </c>
      <c r="I6" s="35">
        <v>1517132</v>
      </c>
      <c r="J6" s="234"/>
      <c r="K6" s="234"/>
    </row>
    <row r="7" spans="1:11" ht="18" customHeight="1">
      <c r="A7" s="31" t="s">
        <v>13</v>
      </c>
      <c r="B7" s="32">
        <v>182</v>
      </c>
      <c r="C7" s="32">
        <v>2286820</v>
      </c>
      <c r="D7" s="32">
        <v>180</v>
      </c>
      <c r="E7" s="32">
        <v>1844435</v>
      </c>
      <c r="F7" s="32">
        <v>132</v>
      </c>
      <c r="G7" s="32">
        <v>935540</v>
      </c>
      <c r="H7" s="32">
        <v>1385</v>
      </c>
      <c r="I7" s="32">
        <v>22243650</v>
      </c>
      <c r="J7" s="234"/>
      <c r="K7" s="234"/>
    </row>
    <row r="8" spans="1:11" ht="18" customHeight="1">
      <c r="A8" s="34" t="s">
        <v>14</v>
      </c>
      <c r="B8" s="35">
        <v>335</v>
      </c>
      <c r="C8" s="35">
        <v>3462082</v>
      </c>
      <c r="D8" s="35">
        <v>297</v>
      </c>
      <c r="E8" s="35">
        <v>1768285</v>
      </c>
      <c r="F8" s="35">
        <v>235</v>
      </c>
      <c r="G8" s="35">
        <v>1058815</v>
      </c>
      <c r="H8" s="35">
        <v>2710</v>
      </c>
      <c r="I8" s="35">
        <v>15679423</v>
      </c>
      <c r="J8" s="234"/>
      <c r="K8" s="234"/>
    </row>
    <row r="9" spans="1:11" ht="18" customHeight="1">
      <c r="A9" s="31" t="s">
        <v>15</v>
      </c>
      <c r="B9" s="32">
        <v>169</v>
      </c>
      <c r="C9" s="32">
        <v>737547</v>
      </c>
      <c r="D9" s="32">
        <v>134</v>
      </c>
      <c r="E9" s="32">
        <v>462109</v>
      </c>
      <c r="F9" s="32">
        <v>91</v>
      </c>
      <c r="G9" s="32">
        <v>191128</v>
      </c>
      <c r="H9" s="32">
        <v>1943</v>
      </c>
      <c r="I9" s="32">
        <v>19995526</v>
      </c>
      <c r="J9" s="234"/>
      <c r="K9" s="234"/>
    </row>
    <row r="10" spans="1:11" ht="18" customHeight="1">
      <c r="A10" s="34" t="s">
        <v>16</v>
      </c>
      <c r="B10" s="35">
        <v>21</v>
      </c>
      <c r="C10" s="35">
        <v>362000</v>
      </c>
      <c r="D10" s="35">
        <v>25</v>
      </c>
      <c r="E10" s="35">
        <v>246525</v>
      </c>
      <c r="F10" s="35">
        <v>22</v>
      </c>
      <c r="G10" s="35">
        <v>190000</v>
      </c>
      <c r="H10" s="35">
        <v>218</v>
      </c>
      <c r="I10" s="35">
        <v>1585600</v>
      </c>
      <c r="J10" s="234"/>
      <c r="K10" s="234"/>
    </row>
    <row r="11" spans="1:11" ht="18" customHeight="1">
      <c r="A11" s="31" t="s">
        <v>17</v>
      </c>
      <c r="B11" s="32">
        <v>153</v>
      </c>
      <c r="C11" s="32">
        <v>3427790</v>
      </c>
      <c r="D11" s="32">
        <v>107</v>
      </c>
      <c r="E11" s="32">
        <v>1040340</v>
      </c>
      <c r="F11" s="32">
        <v>64</v>
      </c>
      <c r="G11" s="32">
        <v>675920</v>
      </c>
      <c r="H11" s="32">
        <v>1002</v>
      </c>
      <c r="I11" s="32">
        <v>7186360</v>
      </c>
      <c r="J11" s="234"/>
      <c r="K11" s="234"/>
    </row>
    <row r="12" spans="1:11" ht="18" customHeight="1">
      <c r="A12" s="34" t="s">
        <v>18</v>
      </c>
      <c r="B12" s="35">
        <v>71</v>
      </c>
      <c r="C12" s="35">
        <v>473500</v>
      </c>
      <c r="D12" s="35">
        <v>67</v>
      </c>
      <c r="E12" s="35">
        <v>300950</v>
      </c>
      <c r="F12" s="35">
        <v>35</v>
      </c>
      <c r="G12" s="35">
        <v>163800</v>
      </c>
      <c r="H12" s="35">
        <v>455</v>
      </c>
      <c r="I12" s="35">
        <v>1884000</v>
      </c>
      <c r="J12" s="234"/>
      <c r="K12" s="234"/>
    </row>
    <row r="13" spans="1:11" ht="18" customHeight="1">
      <c r="A13" s="31" t="s">
        <v>19</v>
      </c>
      <c r="B13" s="32">
        <v>75</v>
      </c>
      <c r="C13" s="32">
        <v>926880</v>
      </c>
      <c r="D13" s="32">
        <v>53</v>
      </c>
      <c r="E13" s="32">
        <v>472750</v>
      </c>
      <c r="F13" s="32">
        <v>59</v>
      </c>
      <c r="G13" s="32">
        <v>421180</v>
      </c>
      <c r="H13" s="32">
        <v>1591</v>
      </c>
      <c r="I13" s="32">
        <v>3910740</v>
      </c>
      <c r="J13" s="234"/>
      <c r="K13" s="234"/>
    </row>
    <row r="14" spans="1:11" ht="18" customHeight="1">
      <c r="A14" s="34" t="s">
        <v>20</v>
      </c>
      <c r="B14" s="35">
        <v>62</v>
      </c>
      <c r="C14" s="35">
        <v>273906</v>
      </c>
      <c r="D14" s="35">
        <v>51</v>
      </c>
      <c r="E14" s="35">
        <v>140450</v>
      </c>
      <c r="F14" s="35">
        <v>52</v>
      </c>
      <c r="G14" s="35">
        <v>121500</v>
      </c>
      <c r="H14" s="35">
        <v>488</v>
      </c>
      <c r="I14" s="35">
        <v>1450180</v>
      </c>
      <c r="J14" s="234"/>
      <c r="K14" s="234"/>
    </row>
    <row r="15" spans="1:11" ht="18" customHeight="1">
      <c r="A15" s="31" t="s">
        <v>21</v>
      </c>
      <c r="B15" s="32">
        <v>24</v>
      </c>
      <c r="C15" s="32">
        <v>85400</v>
      </c>
      <c r="D15" s="32">
        <v>3</v>
      </c>
      <c r="E15" s="32">
        <v>7750</v>
      </c>
      <c r="F15" s="32">
        <v>44</v>
      </c>
      <c r="G15" s="32">
        <v>108600</v>
      </c>
      <c r="H15" s="32">
        <v>268</v>
      </c>
      <c r="I15" s="32">
        <v>481600</v>
      </c>
      <c r="J15" s="234"/>
      <c r="K15" s="234"/>
    </row>
    <row r="16" spans="1:11" ht="18" customHeight="1" thickBot="1">
      <c r="A16" s="34" t="s">
        <v>22</v>
      </c>
      <c r="B16" s="35">
        <v>426</v>
      </c>
      <c r="C16" s="35">
        <v>8857130</v>
      </c>
      <c r="D16" s="35">
        <v>400</v>
      </c>
      <c r="E16" s="35">
        <v>3538710</v>
      </c>
      <c r="F16" s="35">
        <v>195</v>
      </c>
      <c r="G16" s="35">
        <v>2497700</v>
      </c>
      <c r="H16" s="35">
        <v>5733</v>
      </c>
      <c r="I16" s="35">
        <v>52768270</v>
      </c>
      <c r="J16" s="234"/>
      <c r="K16" s="234"/>
    </row>
    <row r="17" spans="1:11" ht="18" customHeight="1" thickBot="1">
      <c r="A17" s="37" t="s">
        <v>23</v>
      </c>
      <c r="B17" s="235">
        <f aca="true" t="shared" si="0" ref="B17:I17">SUM(B5:B16)</f>
        <v>1656</v>
      </c>
      <c r="C17" s="235">
        <f t="shared" si="0"/>
        <v>21582460</v>
      </c>
      <c r="D17" s="235">
        <f t="shared" si="0"/>
        <v>1417</v>
      </c>
      <c r="E17" s="235">
        <f t="shared" si="0"/>
        <v>10148466</v>
      </c>
      <c r="F17" s="235">
        <f t="shared" si="0"/>
        <v>1031</v>
      </c>
      <c r="G17" s="235">
        <f t="shared" si="0"/>
        <v>6736401</v>
      </c>
      <c r="H17" s="235">
        <f t="shared" si="0"/>
        <v>17544</v>
      </c>
      <c r="I17" s="235">
        <f t="shared" si="0"/>
        <v>130712912</v>
      </c>
      <c r="J17" s="236"/>
      <c r="K17" s="236"/>
    </row>
    <row r="18" ht="15.75" thickTop="1"/>
    <row r="19" spans="1:6" ht="15">
      <c r="A19" s="237" t="s">
        <v>131</v>
      </c>
      <c r="B19" s="237"/>
      <c r="C19" s="237"/>
      <c r="D19" s="237"/>
      <c r="E19" s="237"/>
      <c r="F19" s="237"/>
    </row>
    <row r="28" spans="1:11" ht="22.5" customHeight="1">
      <c r="A28" s="25" t="s">
        <v>348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>
      <c r="A29" s="226" t="s">
        <v>355</v>
      </c>
      <c r="B29" s="226"/>
      <c r="C29" s="227"/>
      <c r="D29" s="227"/>
      <c r="E29" s="227"/>
      <c r="F29" s="227"/>
      <c r="G29" s="227"/>
      <c r="H29" s="228" t="s">
        <v>349</v>
      </c>
      <c r="I29" s="228"/>
      <c r="J29" s="228"/>
      <c r="K29" s="228"/>
    </row>
    <row r="30" spans="1:11" ht="15">
      <c r="A30" s="230" t="s">
        <v>3</v>
      </c>
      <c r="B30" s="230" t="s">
        <v>356</v>
      </c>
      <c r="C30" s="230"/>
      <c r="D30" s="238" t="s">
        <v>357</v>
      </c>
      <c r="E30" s="238"/>
      <c r="F30" s="230" t="s">
        <v>358</v>
      </c>
      <c r="G30" s="230"/>
      <c r="H30" s="230" t="s">
        <v>359</v>
      </c>
      <c r="I30" s="230"/>
      <c r="J30" s="230" t="s">
        <v>360</v>
      </c>
      <c r="K30" s="230"/>
    </row>
    <row r="31" spans="1:11" ht="15.75" thickBot="1">
      <c r="A31" s="232"/>
      <c r="B31" s="43" t="s">
        <v>74</v>
      </c>
      <c r="C31" s="43" t="s">
        <v>354</v>
      </c>
      <c r="D31" s="43" t="s">
        <v>74</v>
      </c>
      <c r="E31" s="43" t="s">
        <v>354</v>
      </c>
      <c r="F31" s="43" t="s">
        <v>74</v>
      </c>
      <c r="G31" s="43" t="s">
        <v>354</v>
      </c>
      <c r="H31" s="43" t="s">
        <v>74</v>
      </c>
      <c r="I31" s="43" t="s">
        <v>354</v>
      </c>
      <c r="J31" s="43" t="s">
        <v>74</v>
      </c>
      <c r="K31" s="43" t="s">
        <v>354</v>
      </c>
    </row>
    <row r="32" spans="1:11" ht="18" customHeight="1" thickTop="1">
      <c r="A32" s="31" t="s">
        <v>10</v>
      </c>
      <c r="B32" s="32">
        <v>46</v>
      </c>
      <c r="C32" s="32">
        <v>223785</v>
      </c>
      <c r="D32" s="32">
        <v>68</v>
      </c>
      <c r="E32" s="32">
        <v>233385</v>
      </c>
      <c r="F32" s="32">
        <v>39</v>
      </c>
      <c r="G32" s="32">
        <v>90510</v>
      </c>
      <c r="H32" s="32">
        <v>19</v>
      </c>
      <c r="I32" s="32">
        <v>63700</v>
      </c>
      <c r="J32" s="32">
        <f aca="true" t="shared" si="1" ref="J32:K43">B5+D5+F5+H5+B32+D32+F32+H32</f>
        <v>808</v>
      </c>
      <c r="K32" s="32">
        <f t="shared" si="1"/>
        <v>3598701</v>
      </c>
    </row>
    <row r="33" spans="1:11" ht="18" customHeight="1">
      <c r="A33" s="34" t="s">
        <v>11</v>
      </c>
      <c r="B33" s="35">
        <v>8</v>
      </c>
      <c r="C33" s="35">
        <v>30360</v>
      </c>
      <c r="D33" s="35">
        <v>8</v>
      </c>
      <c r="E33" s="35">
        <v>10200</v>
      </c>
      <c r="F33" s="35">
        <v>38</v>
      </c>
      <c r="G33" s="35">
        <v>102750</v>
      </c>
      <c r="H33" s="35">
        <v>1</v>
      </c>
      <c r="I33" s="35">
        <v>1800</v>
      </c>
      <c r="J33" s="35">
        <f t="shared" si="1"/>
        <v>1510</v>
      </c>
      <c r="K33" s="35">
        <f t="shared" si="1"/>
        <v>2073137</v>
      </c>
    </row>
    <row r="34" spans="1:11" ht="18" customHeight="1">
      <c r="A34" s="31" t="s">
        <v>13</v>
      </c>
      <c r="B34" s="32">
        <v>4</v>
      </c>
      <c r="C34" s="32">
        <v>32550</v>
      </c>
      <c r="D34" s="32">
        <v>10</v>
      </c>
      <c r="E34" s="32">
        <v>54000</v>
      </c>
      <c r="F34" s="32">
        <v>119</v>
      </c>
      <c r="G34" s="32">
        <v>515810</v>
      </c>
      <c r="H34" s="32">
        <v>10</v>
      </c>
      <c r="I34" s="32">
        <v>720000</v>
      </c>
      <c r="J34" s="32">
        <f t="shared" si="1"/>
        <v>2022</v>
      </c>
      <c r="K34" s="32">
        <f t="shared" si="1"/>
        <v>28632805</v>
      </c>
    </row>
    <row r="35" spans="1:11" ht="18" customHeight="1">
      <c r="A35" s="34" t="s">
        <v>14</v>
      </c>
      <c r="B35" s="35">
        <v>307</v>
      </c>
      <c r="C35" s="35">
        <v>1223797</v>
      </c>
      <c r="D35" s="35">
        <v>215</v>
      </c>
      <c r="E35" s="35">
        <v>727165</v>
      </c>
      <c r="F35" s="35">
        <v>236</v>
      </c>
      <c r="G35" s="35">
        <v>676701</v>
      </c>
      <c r="H35" s="35">
        <v>82</v>
      </c>
      <c r="I35" s="35">
        <v>168015</v>
      </c>
      <c r="J35" s="35">
        <f t="shared" si="1"/>
        <v>4417</v>
      </c>
      <c r="K35" s="35">
        <f t="shared" si="1"/>
        <v>24764283</v>
      </c>
    </row>
    <row r="36" spans="1:11" ht="18" customHeight="1">
      <c r="A36" s="31" t="s">
        <v>15</v>
      </c>
      <c r="B36" s="32">
        <v>123</v>
      </c>
      <c r="C36" s="32">
        <v>268842</v>
      </c>
      <c r="D36" s="32">
        <v>186</v>
      </c>
      <c r="E36" s="32">
        <v>612840</v>
      </c>
      <c r="F36" s="32">
        <v>136</v>
      </c>
      <c r="G36" s="32">
        <v>201595</v>
      </c>
      <c r="H36" s="32">
        <v>43</v>
      </c>
      <c r="I36" s="32">
        <v>80025</v>
      </c>
      <c r="J36" s="32">
        <f t="shared" si="1"/>
        <v>2825</v>
      </c>
      <c r="K36" s="32">
        <f t="shared" si="1"/>
        <v>22549612</v>
      </c>
    </row>
    <row r="37" spans="1:11" ht="18" customHeight="1">
      <c r="A37" s="34" t="s">
        <v>16</v>
      </c>
      <c r="B37" s="35">
        <v>23</v>
      </c>
      <c r="C37" s="35">
        <v>194650</v>
      </c>
      <c r="D37" s="35">
        <v>11</v>
      </c>
      <c r="E37" s="35">
        <v>51100</v>
      </c>
      <c r="F37" s="35">
        <v>25</v>
      </c>
      <c r="G37" s="35">
        <v>106750</v>
      </c>
      <c r="H37" s="35">
        <v>7</v>
      </c>
      <c r="I37" s="35">
        <v>15600</v>
      </c>
      <c r="J37" s="35">
        <f t="shared" si="1"/>
        <v>352</v>
      </c>
      <c r="K37" s="35">
        <f t="shared" si="1"/>
        <v>2752225</v>
      </c>
    </row>
    <row r="38" spans="1:11" ht="18" customHeight="1">
      <c r="A38" s="31" t="s">
        <v>17</v>
      </c>
      <c r="B38" s="32">
        <v>58</v>
      </c>
      <c r="C38" s="32">
        <v>533310</v>
      </c>
      <c r="D38" s="32">
        <v>137</v>
      </c>
      <c r="E38" s="32">
        <v>1857480</v>
      </c>
      <c r="F38" s="32">
        <v>99</v>
      </c>
      <c r="G38" s="32">
        <v>685790</v>
      </c>
      <c r="H38" s="32">
        <v>20</v>
      </c>
      <c r="I38" s="32">
        <v>155300</v>
      </c>
      <c r="J38" s="32">
        <f t="shared" si="1"/>
        <v>1640</v>
      </c>
      <c r="K38" s="32">
        <f t="shared" si="1"/>
        <v>15562290</v>
      </c>
    </row>
    <row r="39" spans="1:11" ht="18" customHeight="1">
      <c r="A39" s="34" t="s">
        <v>18</v>
      </c>
      <c r="B39" s="35">
        <v>25</v>
      </c>
      <c r="C39" s="35">
        <v>100700</v>
      </c>
      <c r="D39" s="35">
        <v>69</v>
      </c>
      <c r="E39" s="35">
        <v>279600</v>
      </c>
      <c r="F39" s="35">
        <v>65</v>
      </c>
      <c r="G39" s="35">
        <v>127900</v>
      </c>
      <c r="H39" s="35">
        <v>2</v>
      </c>
      <c r="I39" s="35">
        <v>4300</v>
      </c>
      <c r="J39" s="35">
        <f t="shared" si="1"/>
        <v>789</v>
      </c>
      <c r="K39" s="35">
        <f t="shared" si="1"/>
        <v>3334750</v>
      </c>
    </row>
    <row r="40" spans="1:11" ht="18" customHeight="1">
      <c r="A40" s="31" t="s">
        <v>19</v>
      </c>
      <c r="B40" s="32">
        <v>78</v>
      </c>
      <c r="C40" s="32">
        <v>453900</v>
      </c>
      <c r="D40" s="32">
        <v>82</v>
      </c>
      <c r="E40" s="32">
        <v>397800</v>
      </c>
      <c r="F40" s="32">
        <v>77</v>
      </c>
      <c r="G40" s="32">
        <v>321290</v>
      </c>
      <c r="H40" s="32">
        <v>47</v>
      </c>
      <c r="I40" s="32">
        <v>116410</v>
      </c>
      <c r="J40" s="32">
        <f t="shared" si="1"/>
        <v>2062</v>
      </c>
      <c r="K40" s="32">
        <f t="shared" si="1"/>
        <v>7020950</v>
      </c>
    </row>
    <row r="41" spans="1:11" ht="18" customHeight="1">
      <c r="A41" s="34" t="s">
        <v>20</v>
      </c>
      <c r="B41" s="35">
        <v>61</v>
      </c>
      <c r="C41" s="35">
        <v>264000</v>
      </c>
      <c r="D41" s="35">
        <v>152</v>
      </c>
      <c r="E41" s="35">
        <v>724140</v>
      </c>
      <c r="F41" s="35">
        <v>76</v>
      </c>
      <c r="G41" s="35">
        <v>65160</v>
      </c>
      <c r="H41" s="35">
        <v>33</v>
      </c>
      <c r="I41" s="35">
        <v>44100</v>
      </c>
      <c r="J41" s="35">
        <f t="shared" si="1"/>
        <v>975</v>
      </c>
      <c r="K41" s="35">
        <f t="shared" si="1"/>
        <v>3083436</v>
      </c>
    </row>
    <row r="42" spans="1:11" ht="18" customHeight="1">
      <c r="A42" s="31" t="s">
        <v>21</v>
      </c>
      <c r="B42" s="32">
        <v>94</v>
      </c>
      <c r="C42" s="32">
        <v>149300</v>
      </c>
      <c r="D42" s="32">
        <v>117</v>
      </c>
      <c r="E42" s="32">
        <v>196900</v>
      </c>
      <c r="F42" s="32">
        <v>43</v>
      </c>
      <c r="G42" s="32">
        <v>40875</v>
      </c>
      <c r="H42" s="32">
        <v>0</v>
      </c>
      <c r="I42" s="32">
        <v>0</v>
      </c>
      <c r="J42" s="32">
        <f t="shared" si="1"/>
        <v>593</v>
      </c>
      <c r="K42" s="32">
        <f t="shared" si="1"/>
        <v>1070425</v>
      </c>
    </row>
    <row r="43" spans="1:11" ht="18" customHeight="1" thickBot="1">
      <c r="A43" s="34" t="s">
        <v>22</v>
      </c>
      <c r="B43" s="35">
        <v>303</v>
      </c>
      <c r="C43" s="35">
        <v>2433975</v>
      </c>
      <c r="D43" s="35">
        <v>624</v>
      </c>
      <c r="E43" s="35">
        <v>3976475</v>
      </c>
      <c r="F43" s="35">
        <v>422</v>
      </c>
      <c r="G43" s="35">
        <v>2432630</v>
      </c>
      <c r="H43" s="35">
        <v>492</v>
      </c>
      <c r="I43" s="35">
        <v>4637485</v>
      </c>
      <c r="J43" s="35">
        <f t="shared" si="1"/>
        <v>8595</v>
      </c>
      <c r="K43" s="35">
        <f t="shared" si="1"/>
        <v>81142375</v>
      </c>
    </row>
    <row r="44" spans="1:11" ht="18" customHeight="1" thickBot="1">
      <c r="A44" s="37" t="s">
        <v>23</v>
      </c>
      <c r="B44" s="235">
        <f>SUM(B32:B43)</f>
        <v>1130</v>
      </c>
      <c r="C44" s="235">
        <f aca="true" t="shared" si="2" ref="C44:J44">SUM(C32:C43)</f>
        <v>5909169</v>
      </c>
      <c r="D44" s="235">
        <f t="shared" si="2"/>
        <v>1679</v>
      </c>
      <c r="E44" s="235">
        <f t="shared" si="2"/>
        <v>9121085</v>
      </c>
      <c r="F44" s="235">
        <f t="shared" si="2"/>
        <v>1375</v>
      </c>
      <c r="G44" s="235">
        <f t="shared" si="2"/>
        <v>5367761</v>
      </c>
      <c r="H44" s="235">
        <f t="shared" si="2"/>
        <v>756</v>
      </c>
      <c r="I44" s="235">
        <f t="shared" si="2"/>
        <v>6006735</v>
      </c>
      <c r="J44" s="235">
        <f t="shared" si="2"/>
        <v>26588</v>
      </c>
      <c r="K44" s="235">
        <f>SUM(K32:K43)</f>
        <v>195584989</v>
      </c>
    </row>
    <row r="45" ht="15.75" thickTop="1">
      <c r="H45" s="119"/>
    </row>
    <row r="46" spans="1:6" ht="15">
      <c r="A46" s="237" t="s">
        <v>131</v>
      </c>
      <c r="B46" s="237"/>
      <c r="C46" s="237"/>
      <c r="D46" s="237"/>
      <c r="E46" s="237"/>
      <c r="F46" s="237"/>
    </row>
    <row r="49" ht="15">
      <c r="K49" s="119"/>
    </row>
  </sheetData>
  <sheetProtection/>
  <mergeCells count="16">
    <mergeCell ref="A28:K28"/>
    <mergeCell ref="A29:B29"/>
    <mergeCell ref="H29:K29"/>
    <mergeCell ref="A30:A31"/>
    <mergeCell ref="B30:C30"/>
    <mergeCell ref="F30:G30"/>
    <mergeCell ref="H30:I30"/>
    <mergeCell ref="J30:K30"/>
    <mergeCell ref="A1:I1"/>
    <mergeCell ref="A2:B2"/>
    <mergeCell ref="H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rightToLeft="1" tabSelected="1" zoomScalePageLayoutView="0" workbookViewId="0" topLeftCell="A1">
      <selection activeCell="A1" sqref="A1:J23"/>
    </sheetView>
  </sheetViews>
  <sheetFormatPr defaultColWidth="9.140625" defaultRowHeight="15"/>
  <cols>
    <col min="4" max="4" width="19.00390625" style="0" customWidth="1"/>
    <col min="6" max="6" width="16.7109375" style="0" customWidth="1"/>
    <col min="8" max="8" width="21.140625" style="0" customWidth="1"/>
    <col min="10" max="10" width="30.28125" style="0" customWidth="1"/>
  </cols>
  <sheetData>
    <row r="1" spans="1:10" ht="18">
      <c r="A1" s="239" t="s">
        <v>361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.75">
      <c r="A2" s="26" t="s">
        <v>95</v>
      </c>
      <c r="B2" s="26"/>
      <c r="C2" s="26"/>
      <c r="D2" s="240"/>
      <c r="E2" s="240"/>
      <c r="F2" s="240"/>
      <c r="G2" s="29" t="s">
        <v>349</v>
      </c>
      <c r="H2" s="29"/>
      <c r="I2" s="29"/>
      <c r="J2" s="29"/>
    </row>
    <row r="3" spans="1:10" ht="15.75">
      <c r="A3" s="241" t="s">
        <v>362</v>
      </c>
      <c r="B3" s="241" t="s">
        <v>363</v>
      </c>
      <c r="C3" s="242" t="s">
        <v>364</v>
      </c>
      <c r="D3" s="242"/>
      <c r="E3" s="242" t="s">
        <v>365</v>
      </c>
      <c r="F3" s="242"/>
      <c r="G3" s="242" t="s">
        <v>366</v>
      </c>
      <c r="H3" s="242"/>
      <c r="I3" s="242" t="s">
        <v>367</v>
      </c>
      <c r="J3" s="242"/>
    </row>
    <row r="4" spans="1:10" ht="16.5" thickBot="1">
      <c r="A4" s="241"/>
      <c r="B4" s="243"/>
      <c r="C4" s="244" t="s">
        <v>74</v>
      </c>
      <c r="D4" s="244" t="s">
        <v>354</v>
      </c>
      <c r="E4" s="244" t="s">
        <v>74</v>
      </c>
      <c r="F4" s="244" t="s">
        <v>354</v>
      </c>
      <c r="G4" s="244" t="s">
        <v>74</v>
      </c>
      <c r="H4" s="244" t="s">
        <v>354</v>
      </c>
      <c r="I4" s="245" t="s">
        <v>74</v>
      </c>
      <c r="J4" s="245" t="s">
        <v>354</v>
      </c>
    </row>
    <row r="5" spans="1:10" ht="15.75" thickTop="1">
      <c r="A5" s="246" t="s">
        <v>368</v>
      </c>
      <c r="B5" s="247" t="s">
        <v>369</v>
      </c>
      <c r="C5" s="248">
        <v>534</v>
      </c>
      <c r="D5" s="248">
        <v>7463187</v>
      </c>
      <c r="E5" s="248">
        <v>704</v>
      </c>
      <c r="F5" s="248">
        <v>8748704</v>
      </c>
      <c r="G5" s="248">
        <v>413</v>
      </c>
      <c r="H5" s="248">
        <v>5308319</v>
      </c>
      <c r="I5" s="249">
        <f>C5+E5+G5</f>
        <v>1651</v>
      </c>
      <c r="J5" s="249">
        <f>D5+F5+H5</f>
        <v>21520210</v>
      </c>
    </row>
    <row r="6" spans="1:10" ht="15">
      <c r="A6" s="250"/>
      <c r="B6" s="251" t="s">
        <v>370</v>
      </c>
      <c r="C6" s="249">
        <v>1</v>
      </c>
      <c r="D6" s="249">
        <v>2250</v>
      </c>
      <c r="E6" s="249">
        <v>4</v>
      </c>
      <c r="F6" s="249">
        <v>60000</v>
      </c>
      <c r="G6" s="249">
        <v>0</v>
      </c>
      <c r="H6" s="249">
        <v>0</v>
      </c>
      <c r="I6" s="249">
        <f aca="true" t="shared" si="0" ref="I6:J20">C6+E6+G6</f>
        <v>5</v>
      </c>
      <c r="J6" s="249">
        <f t="shared" si="0"/>
        <v>62250</v>
      </c>
    </row>
    <row r="7" spans="1:10" ht="15">
      <c r="A7" s="252" t="s">
        <v>371</v>
      </c>
      <c r="B7" s="253" t="s">
        <v>369</v>
      </c>
      <c r="C7" s="254">
        <v>406</v>
      </c>
      <c r="D7" s="254">
        <v>2661654</v>
      </c>
      <c r="E7" s="254">
        <v>644</v>
      </c>
      <c r="F7" s="254">
        <v>4635829</v>
      </c>
      <c r="G7" s="254">
        <v>361</v>
      </c>
      <c r="H7" s="254">
        <v>2757383</v>
      </c>
      <c r="I7" s="254">
        <f t="shared" si="0"/>
        <v>1411</v>
      </c>
      <c r="J7" s="254">
        <f t="shared" si="0"/>
        <v>10054866</v>
      </c>
    </row>
    <row r="8" spans="1:10" ht="15">
      <c r="A8" s="252"/>
      <c r="B8" s="253" t="s">
        <v>370</v>
      </c>
      <c r="C8" s="254">
        <v>1</v>
      </c>
      <c r="D8" s="254">
        <v>10800</v>
      </c>
      <c r="E8" s="254">
        <v>3</v>
      </c>
      <c r="F8" s="254">
        <v>36000</v>
      </c>
      <c r="G8" s="254">
        <v>2</v>
      </c>
      <c r="H8" s="254">
        <v>46800</v>
      </c>
      <c r="I8" s="254">
        <f t="shared" si="0"/>
        <v>6</v>
      </c>
      <c r="J8" s="254">
        <f t="shared" si="0"/>
        <v>93600</v>
      </c>
    </row>
    <row r="9" spans="1:10" ht="15">
      <c r="A9" s="250" t="s">
        <v>372</v>
      </c>
      <c r="B9" s="251" t="s">
        <v>369</v>
      </c>
      <c r="C9" s="249">
        <v>344</v>
      </c>
      <c r="D9" s="249">
        <v>2492716</v>
      </c>
      <c r="E9" s="249">
        <v>463</v>
      </c>
      <c r="F9" s="249">
        <v>2666480</v>
      </c>
      <c r="G9" s="249">
        <v>222</v>
      </c>
      <c r="H9" s="249">
        <v>1569930</v>
      </c>
      <c r="I9" s="249">
        <f t="shared" si="0"/>
        <v>1029</v>
      </c>
      <c r="J9" s="249">
        <f t="shared" si="0"/>
        <v>6729126</v>
      </c>
    </row>
    <row r="10" spans="1:10" ht="15">
      <c r="A10" s="250"/>
      <c r="B10" s="251" t="s">
        <v>370</v>
      </c>
      <c r="C10" s="249">
        <v>0</v>
      </c>
      <c r="D10" s="249">
        <v>0</v>
      </c>
      <c r="E10" s="249">
        <v>2</v>
      </c>
      <c r="F10" s="249">
        <v>7275</v>
      </c>
      <c r="G10" s="249">
        <v>0</v>
      </c>
      <c r="H10" s="249">
        <v>0</v>
      </c>
      <c r="I10" s="249">
        <f t="shared" si="0"/>
        <v>2</v>
      </c>
      <c r="J10" s="249">
        <f t="shared" si="0"/>
        <v>7275</v>
      </c>
    </row>
    <row r="11" spans="1:10" ht="15">
      <c r="A11" s="252" t="s">
        <v>373</v>
      </c>
      <c r="B11" s="253" t="s">
        <v>369</v>
      </c>
      <c r="C11" s="254">
        <v>7830</v>
      </c>
      <c r="D11" s="254">
        <v>61752999</v>
      </c>
      <c r="E11" s="254">
        <v>5580</v>
      </c>
      <c r="F11" s="254">
        <v>31501481</v>
      </c>
      <c r="G11" s="254">
        <v>4129</v>
      </c>
      <c r="H11" s="254">
        <v>37454932</v>
      </c>
      <c r="I11" s="254">
        <f t="shared" si="0"/>
        <v>17539</v>
      </c>
      <c r="J11" s="254">
        <f t="shared" si="0"/>
        <v>130709412</v>
      </c>
    </row>
    <row r="12" spans="1:10" ht="15">
      <c r="A12" s="252"/>
      <c r="B12" s="253" t="s">
        <v>370</v>
      </c>
      <c r="C12" s="254">
        <v>0</v>
      </c>
      <c r="D12" s="254">
        <v>0</v>
      </c>
      <c r="E12" s="254">
        <v>5</v>
      </c>
      <c r="F12" s="254">
        <v>3500</v>
      </c>
      <c r="G12" s="254">
        <v>0</v>
      </c>
      <c r="H12" s="254">
        <v>0</v>
      </c>
      <c r="I12" s="254">
        <f t="shared" si="0"/>
        <v>5</v>
      </c>
      <c r="J12" s="254">
        <f t="shared" si="0"/>
        <v>3500</v>
      </c>
    </row>
    <row r="13" spans="1:10" ht="15">
      <c r="A13" s="250" t="s">
        <v>374</v>
      </c>
      <c r="B13" s="251" t="s">
        <v>369</v>
      </c>
      <c r="C13" s="249">
        <v>351</v>
      </c>
      <c r="D13" s="249">
        <v>2147507</v>
      </c>
      <c r="E13" s="249">
        <v>591</v>
      </c>
      <c r="F13" s="249">
        <v>2759735</v>
      </c>
      <c r="G13" s="249">
        <v>186</v>
      </c>
      <c r="H13" s="249">
        <v>996527</v>
      </c>
      <c r="I13" s="249">
        <f t="shared" si="0"/>
        <v>1128</v>
      </c>
      <c r="J13" s="249">
        <f t="shared" si="0"/>
        <v>5903769</v>
      </c>
    </row>
    <row r="14" spans="1:10" ht="15">
      <c r="A14" s="250"/>
      <c r="B14" s="251" t="s">
        <v>370</v>
      </c>
      <c r="C14" s="249">
        <v>2</v>
      </c>
      <c r="D14" s="249">
        <v>5400</v>
      </c>
      <c r="E14" s="249">
        <v>0</v>
      </c>
      <c r="F14" s="249">
        <v>0</v>
      </c>
      <c r="G14" s="249">
        <v>0</v>
      </c>
      <c r="H14" s="249">
        <v>0</v>
      </c>
      <c r="I14" s="249">
        <f t="shared" si="0"/>
        <v>2</v>
      </c>
      <c r="J14" s="249">
        <f t="shared" si="0"/>
        <v>5400</v>
      </c>
    </row>
    <row r="15" spans="1:10" ht="15">
      <c r="A15" s="252" t="s">
        <v>375</v>
      </c>
      <c r="B15" s="253" t="s">
        <v>369</v>
      </c>
      <c r="C15" s="255">
        <v>372</v>
      </c>
      <c r="D15" s="255">
        <v>1667035</v>
      </c>
      <c r="E15" s="255">
        <v>1097</v>
      </c>
      <c r="F15" s="255">
        <v>6422550</v>
      </c>
      <c r="G15" s="255">
        <v>210</v>
      </c>
      <c r="H15" s="255">
        <v>1031500</v>
      </c>
      <c r="I15" s="256">
        <f t="shared" si="0"/>
        <v>1679</v>
      </c>
      <c r="J15" s="256">
        <f t="shared" si="0"/>
        <v>9121085</v>
      </c>
    </row>
    <row r="16" spans="1:10" ht="15">
      <c r="A16" s="252"/>
      <c r="B16" s="253" t="s">
        <v>370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f t="shared" si="0"/>
        <v>0</v>
      </c>
      <c r="J16" s="254">
        <f t="shared" si="0"/>
        <v>0</v>
      </c>
    </row>
    <row r="17" spans="1:10" ht="15">
      <c r="A17" s="250" t="s">
        <v>376</v>
      </c>
      <c r="B17" s="251" t="s">
        <v>369</v>
      </c>
      <c r="C17" s="249">
        <v>490</v>
      </c>
      <c r="D17" s="249">
        <v>2087830</v>
      </c>
      <c r="E17" s="249">
        <v>612</v>
      </c>
      <c r="F17" s="249">
        <v>2222896</v>
      </c>
      <c r="G17" s="249">
        <v>272</v>
      </c>
      <c r="H17" s="249">
        <v>1056585</v>
      </c>
      <c r="I17" s="249">
        <f t="shared" si="0"/>
        <v>1374</v>
      </c>
      <c r="J17" s="249">
        <f t="shared" si="0"/>
        <v>5367311</v>
      </c>
    </row>
    <row r="18" spans="1:10" ht="15">
      <c r="A18" s="250"/>
      <c r="B18" s="251" t="s">
        <v>370</v>
      </c>
      <c r="C18" s="249">
        <v>1</v>
      </c>
      <c r="D18" s="249">
        <v>450</v>
      </c>
      <c r="E18" s="249">
        <v>0</v>
      </c>
      <c r="F18" s="249">
        <v>0</v>
      </c>
      <c r="G18" s="249">
        <v>0</v>
      </c>
      <c r="H18" s="249">
        <v>0</v>
      </c>
      <c r="I18" s="249">
        <f t="shared" si="0"/>
        <v>1</v>
      </c>
      <c r="J18" s="249">
        <f t="shared" si="0"/>
        <v>450</v>
      </c>
    </row>
    <row r="19" spans="1:10" ht="15">
      <c r="A19" s="252" t="s">
        <v>377</v>
      </c>
      <c r="B19" s="253" t="s">
        <v>369</v>
      </c>
      <c r="C19" s="254">
        <v>244</v>
      </c>
      <c r="D19" s="254">
        <v>2209590</v>
      </c>
      <c r="E19" s="254">
        <v>299</v>
      </c>
      <c r="F19" s="254">
        <v>1716010</v>
      </c>
      <c r="G19" s="254">
        <v>212</v>
      </c>
      <c r="H19" s="254">
        <v>2076635</v>
      </c>
      <c r="I19" s="254">
        <f t="shared" si="0"/>
        <v>755</v>
      </c>
      <c r="J19" s="254">
        <f t="shared" si="0"/>
        <v>6002235</v>
      </c>
    </row>
    <row r="20" spans="1:10" ht="15.75" thickBot="1">
      <c r="A20" s="257"/>
      <c r="B20" s="253" t="s">
        <v>370</v>
      </c>
      <c r="C20" s="254">
        <v>0</v>
      </c>
      <c r="D20" s="254">
        <v>0</v>
      </c>
      <c r="E20" s="254">
        <v>1</v>
      </c>
      <c r="F20" s="254">
        <v>4500</v>
      </c>
      <c r="G20" s="254">
        <v>0</v>
      </c>
      <c r="H20" s="254">
        <v>0</v>
      </c>
      <c r="I20" s="254">
        <f t="shared" si="0"/>
        <v>1</v>
      </c>
      <c r="J20" s="254">
        <f t="shared" si="0"/>
        <v>4500</v>
      </c>
    </row>
    <row r="21" spans="1:10" ht="30.75" thickBot="1">
      <c r="A21" s="258" t="s">
        <v>23</v>
      </c>
      <c r="B21" s="259" t="s">
        <v>378</v>
      </c>
      <c r="C21" s="260">
        <f>C5+C7+C9+C11+C13+C15+C17+C19</f>
        <v>10571</v>
      </c>
      <c r="D21" s="260">
        <f aca="true" t="shared" si="1" ref="D21:J22">D5+D7+D9+D11+D13+D15+D17+D19</f>
        <v>82482518</v>
      </c>
      <c r="E21" s="260">
        <f t="shared" si="1"/>
        <v>9990</v>
      </c>
      <c r="F21" s="260">
        <f t="shared" si="1"/>
        <v>60673685</v>
      </c>
      <c r="G21" s="260">
        <f t="shared" si="1"/>
        <v>6005</v>
      </c>
      <c r="H21" s="260">
        <f t="shared" si="1"/>
        <v>52251811</v>
      </c>
      <c r="I21" s="260">
        <f t="shared" si="1"/>
        <v>26566</v>
      </c>
      <c r="J21" s="260">
        <f t="shared" si="1"/>
        <v>195408014</v>
      </c>
    </row>
    <row r="22" spans="1:10" ht="16.5" thickBot="1" thickTop="1">
      <c r="A22" s="261"/>
      <c r="B22" s="262" t="s">
        <v>379</v>
      </c>
      <c r="C22" s="249">
        <f>C6+C8+C10+C12+C14+C16+C18+C20</f>
        <v>5</v>
      </c>
      <c r="D22" s="249">
        <f t="shared" si="1"/>
        <v>18900</v>
      </c>
      <c r="E22" s="249">
        <f t="shared" si="1"/>
        <v>15</v>
      </c>
      <c r="F22" s="249">
        <f t="shared" si="1"/>
        <v>111275</v>
      </c>
      <c r="G22" s="249">
        <f t="shared" si="1"/>
        <v>2</v>
      </c>
      <c r="H22" s="249">
        <f t="shared" si="1"/>
        <v>46800</v>
      </c>
      <c r="I22" s="249">
        <f t="shared" si="1"/>
        <v>22</v>
      </c>
      <c r="J22" s="249">
        <f t="shared" si="1"/>
        <v>176975</v>
      </c>
    </row>
    <row r="23" spans="1:10" ht="15.75" thickBot="1">
      <c r="A23" s="263" t="s">
        <v>380</v>
      </c>
      <c r="B23" s="263"/>
      <c r="C23" s="264">
        <f>C21+C22</f>
        <v>10576</v>
      </c>
      <c r="D23" s="264">
        <f aca="true" t="shared" si="2" ref="D23:J23">D21+D22</f>
        <v>82501418</v>
      </c>
      <c r="E23" s="264">
        <f t="shared" si="2"/>
        <v>10005</v>
      </c>
      <c r="F23" s="264">
        <f t="shared" si="2"/>
        <v>60784960</v>
      </c>
      <c r="G23" s="264">
        <f t="shared" si="2"/>
        <v>6007</v>
      </c>
      <c r="H23" s="264">
        <f t="shared" si="2"/>
        <v>52298611</v>
      </c>
      <c r="I23" s="264">
        <f t="shared" si="2"/>
        <v>26588</v>
      </c>
      <c r="J23" s="264">
        <f t="shared" si="2"/>
        <v>195584989</v>
      </c>
    </row>
  </sheetData>
  <sheetProtection/>
  <mergeCells count="19">
    <mergeCell ref="A17:A18"/>
    <mergeCell ref="A19:A20"/>
    <mergeCell ref="A21:A22"/>
    <mergeCell ref="A23:B23"/>
    <mergeCell ref="A5:A6"/>
    <mergeCell ref="A7:A8"/>
    <mergeCell ref="A9:A10"/>
    <mergeCell ref="A11:A12"/>
    <mergeCell ref="A13:A14"/>
    <mergeCell ref="A15:A16"/>
    <mergeCell ref="A1:J1"/>
    <mergeCell ref="A2:C2"/>
    <mergeCell ref="G2:J2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rightToLeft="1" zoomScalePageLayoutView="0" workbookViewId="0" topLeftCell="A1">
      <selection activeCell="A1" sqref="A1:F20"/>
    </sheetView>
  </sheetViews>
  <sheetFormatPr defaultColWidth="9.140625" defaultRowHeight="15"/>
  <cols>
    <col min="1" max="1" width="20.140625" style="0" customWidth="1"/>
    <col min="6" max="6" width="25.28125" style="0" customWidth="1"/>
  </cols>
  <sheetData>
    <row r="1" spans="1:6" ht="18.75">
      <c r="A1" s="39" t="s">
        <v>35</v>
      </c>
      <c r="B1" s="39"/>
      <c r="C1" s="39"/>
      <c r="D1" s="39"/>
      <c r="E1" s="39"/>
      <c r="F1" s="39"/>
    </row>
    <row r="2" spans="1:6" ht="15">
      <c r="A2" s="40" t="s">
        <v>36</v>
      </c>
      <c r="B2" s="41"/>
      <c r="C2" s="41"/>
      <c r="D2" s="41"/>
      <c r="E2" s="41"/>
      <c r="F2" s="41"/>
    </row>
    <row r="3" spans="1:6" ht="15.75" thickBot="1">
      <c r="A3" s="42" t="s">
        <v>37</v>
      </c>
      <c r="B3" s="43" t="s">
        <v>38</v>
      </c>
      <c r="C3" s="43" t="s">
        <v>39</v>
      </c>
      <c r="D3" s="43" t="s">
        <v>40</v>
      </c>
      <c r="E3" s="43" t="s">
        <v>41</v>
      </c>
      <c r="F3" s="43" t="s">
        <v>23</v>
      </c>
    </row>
    <row r="4" spans="1:6" ht="26.25" thickTop="1">
      <c r="A4" s="44" t="s">
        <v>42</v>
      </c>
      <c r="B4" s="45" t="s">
        <v>43</v>
      </c>
      <c r="C4" s="46">
        <v>853613</v>
      </c>
      <c r="D4" s="46">
        <v>13272407</v>
      </c>
      <c r="E4" s="46">
        <v>1542524</v>
      </c>
      <c r="F4" s="46">
        <f>C4+D4+E4</f>
        <v>15668544</v>
      </c>
    </row>
    <row r="5" spans="1:6" ht="38.25">
      <c r="A5" s="47" t="s">
        <v>44</v>
      </c>
      <c r="B5" s="48" t="s">
        <v>43</v>
      </c>
      <c r="C5" s="49">
        <v>16500</v>
      </c>
      <c r="D5" s="49">
        <v>7967207</v>
      </c>
      <c r="E5" s="49">
        <v>3172802</v>
      </c>
      <c r="F5" s="49">
        <f aca="true" t="shared" si="0" ref="F5:F20">C5+D5+E5</f>
        <v>11156509</v>
      </c>
    </row>
    <row r="6" spans="1:6" ht="25.5">
      <c r="A6" s="44" t="s">
        <v>45</v>
      </c>
      <c r="B6" s="45" t="s">
        <v>43</v>
      </c>
      <c r="C6" s="46">
        <v>608204</v>
      </c>
      <c r="D6" s="46">
        <v>9258726</v>
      </c>
      <c r="E6" s="46">
        <v>874428</v>
      </c>
      <c r="F6" s="46">
        <f t="shared" si="0"/>
        <v>10741358</v>
      </c>
    </row>
    <row r="7" spans="1:6" ht="15">
      <c r="A7" s="47" t="s">
        <v>46</v>
      </c>
      <c r="B7" s="48" t="s">
        <v>43</v>
      </c>
      <c r="C7" s="49">
        <v>18176</v>
      </c>
      <c r="D7" s="49">
        <v>1004</v>
      </c>
      <c r="E7" s="49">
        <v>1818</v>
      </c>
      <c r="F7" s="49">
        <f t="shared" si="0"/>
        <v>20998</v>
      </c>
    </row>
    <row r="8" spans="1:6" ht="25.5">
      <c r="A8" s="44" t="s">
        <v>47</v>
      </c>
      <c r="B8" s="45" t="s">
        <v>43</v>
      </c>
      <c r="C8" s="46">
        <v>3065</v>
      </c>
      <c r="D8" s="46">
        <v>0</v>
      </c>
      <c r="E8" s="46">
        <v>1060</v>
      </c>
      <c r="F8" s="46">
        <f t="shared" si="0"/>
        <v>4125</v>
      </c>
    </row>
    <row r="9" spans="1:6" ht="15">
      <c r="A9" s="47" t="s">
        <v>48</v>
      </c>
      <c r="B9" s="48" t="s">
        <v>43</v>
      </c>
      <c r="C9" s="49">
        <v>2000</v>
      </c>
      <c r="D9" s="49">
        <v>64</v>
      </c>
      <c r="E9" s="49">
        <v>12750</v>
      </c>
      <c r="F9" s="49">
        <f t="shared" si="0"/>
        <v>14814</v>
      </c>
    </row>
    <row r="10" spans="1:6" ht="25.5">
      <c r="A10" s="44" t="s">
        <v>49</v>
      </c>
      <c r="B10" s="45" t="s">
        <v>43</v>
      </c>
      <c r="C10" s="46">
        <v>198947</v>
      </c>
      <c r="D10" s="46">
        <v>12232</v>
      </c>
      <c r="E10" s="46">
        <v>26906</v>
      </c>
      <c r="F10" s="46">
        <f t="shared" si="0"/>
        <v>238085</v>
      </c>
    </row>
    <row r="11" spans="1:6" ht="25.5">
      <c r="A11" s="47" t="s">
        <v>50</v>
      </c>
      <c r="B11" s="48" t="s">
        <v>43</v>
      </c>
      <c r="C11" s="49">
        <v>1196402</v>
      </c>
      <c r="D11" s="49">
        <v>46903</v>
      </c>
      <c r="E11" s="49">
        <v>191366</v>
      </c>
      <c r="F11" s="49">
        <f t="shared" si="0"/>
        <v>1434671</v>
      </c>
    </row>
    <row r="12" spans="1:6" ht="25.5">
      <c r="A12" s="44" t="s">
        <v>51</v>
      </c>
      <c r="B12" s="45" t="s">
        <v>43</v>
      </c>
      <c r="C12" s="46">
        <v>920680</v>
      </c>
      <c r="D12" s="46">
        <v>20208</v>
      </c>
      <c r="E12" s="46">
        <v>104359</v>
      </c>
      <c r="F12" s="46">
        <f t="shared" si="0"/>
        <v>1045247</v>
      </c>
    </row>
    <row r="13" spans="1:6" ht="25.5">
      <c r="A13" s="47" t="s">
        <v>52</v>
      </c>
      <c r="B13" s="48" t="s">
        <v>43</v>
      </c>
      <c r="C13" s="49">
        <v>6070</v>
      </c>
      <c r="D13" s="49">
        <v>3119175</v>
      </c>
      <c r="E13" s="49">
        <v>80560</v>
      </c>
      <c r="F13" s="49">
        <f t="shared" si="0"/>
        <v>3205805</v>
      </c>
    </row>
    <row r="14" spans="1:6" ht="25.5">
      <c r="A14" s="44" t="s">
        <v>53</v>
      </c>
      <c r="B14" s="45" t="s">
        <v>43</v>
      </c>
      <c r="C14" s="46">
        <v>830780</v>
      </c>
      <c r="D14" s="46">
        <v>347017</v>
      </c>
      <c r="E14" s="46">
        <v>525369</v>
      </c>
      <c r="F14" s="46">
        <f t="shared" si="0"/>
        <v>1703166</v>
      </c>
    </row>
    <row r="15" spans="1:6" ht="25.5">
      <c r="A15" s="47" t="s">
        <v>54</v>
      </c>
      <c r="B15" s="48" t="s">
        <v>55</v>
      </c>
      <c r="C15" s="49">
        <v>0</v>
      </c>
      <c r="D15" s="49">
        <v>50</v>
      </c>
      <c r="E15" s="49">
        <v>0</v>
      </c>
      <c r="F15" s="49">
        <f t="shared" si="0"/>
        <v>50</v>
      </c>
    </row>
    <row r="16" spans="1:6" ht="15">
      <c r="A16" s="44" t="s">
        <v>56</v>
      </c>
      <c r="B16" s="45" t="s">
        <v>43</v>
      </c>
      <c r="C16" s="46">
        <v>430</v>
      </c>
      <c r="D16" s="46">
        <v>68296</v>
      </c>
      <c r="E16" s="46">
        <v>12428</v>
      </c>
      <c r="F16" s="46">
        <f t="shared" si="0"/>
        <v>81154</v>
      </c>
    </row>
    <row r="17" spans="1:6" ht="38.25">
      <c r="A17" s="47" t="s">
        <v>57</v>
      </c>
      <c r="B17" s="48" t="s">
        <v>55</v>
      </c>
      <c r="C17" s="49">
        <v>88348</v>
      </c>
      <c r="D17" s="49">
        <v>155973</v>
      </c>
      <c r="E17" s="49">
        <v>125158</v>
      </c>
      <c r="F17" s="49">
        <f t="shared" si="0"/>
        <v>369479</v>
      </c>
    </row>
    <row r="18" spans="1:6" ht="38.25">
      <c r="A18" s="44" t="s">
        <v>58</v>
      </c>
      <c r="B18" s="45" t="s">
        <v>55</v>
      </c>
      <c r="C18" s="46">
        <v>260939</v>
      </c>
      <c r="D18" s="46">
        <v>151361</v>
      </c>
      <c r="E18" s="46">
        <v>160903</v>
      </c>
      <c r="F18" s="46">
        <f t="shared" si="0"/>
        <v>573203</v>
      </c>
    </row>
    <row r="19" spans="1:6" ht="15">
      <c r="A19" s="47" t="s">
        <v>59</v>
      </c>
      <c r="B19" s="48" t="s">
        <v>43</v>
      </c>
      <c r="C19" s="49">
        <v>1089560</v>
      </c>
      <c r="D19" s="49">
        <v>238854</v>
      </c>
      <c r="E19" s="49">
        <v>303882</v>
      </c>
      <c r="F19" s="49">
        <f t="shared" si="0"/>
        <v>1632296</v>
      </c>
    </row>
    <row r="20" spans="1:6" ht="15">
      <c r="A20" s="50" t="s">
        <v>60</v>
      </c>
      <c r="B20" s="51" t="s">
        <v>61</v>
      </c>
      <c r="C20" s="52">
        <v>782043</v>
      </c>
      <c r="D20" s="52">
        <v>1322594</v>
      </c>
      <c r="E20" s="52">
        <v>341545</v>
      </c>
      <c r="F20" s="52">
        <f t="shared" si="0"/>
        <v>2446182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rightToLeft="1" zoomScalePageLayoutView="0" workbookViewId="0" topLeftCell="A1">
      <selection activeCell="N10" sqref="N10"/>
    </sheetView>
  </sheetViews>
  <sheetFormatPr defaultColWidth="9.140625" defaultRowHeight="15"/>
  <sheetData>
    <row r="1" spans="1:15" ht="18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8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54" t="s">
        <v>64</v>
      </c>
      <c r="B3" s="5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5" t="s">
        <v>28</v>
      </c>
      <c r="O3" s="55"/>
    </row>
    <row r="4" spans="1:15" ht="15">
      <c r="A4" s="56" t="s">
        <v>65</v>
      </c>
      <c r="B4" s="57" t="s">
        <v>66</v>
      </c>
      <c r="C4" s="57"/>
      <c r="D4" s="57" t="s">
        <v>67</v>
      </c>
      <c r="E4" s="57"/>
      <c r="F4" s="57" t="s">
        <v>68</v>
      </c>
      <c r="G4" s="57"/>
      <c r="H4" s="57" t="s">
        <v>69</v>
      </c>
      <c r="I4" s="57"/>
      <c r="J4" s="57" t="s">
        <v>70</v>
      </c>
      <c r="K4" s="57"/>
      <c r="L4" s="57" t="s">
        <v>71</v>
      </c>
      <c r="M4" s="57"/>
      <c r="N4" s="57" t="s">
        <v>23</v>
      </c>
      <c r="O4" s="57"/>
    </row>
    <row r="5" spans="1:15" ht="15.75" thickBot="1">
      <c r="A5" s="58"/>
      <c r="B5" s="59" t="s">
        <v>72</v>
      </c>
      <c r="C5" s="59" t="s">
        <v>73</v>
      </c>
      <c r="D5" s="59" t="s">
        <v>74</v>
      </c>
      <c r="E5" s="59" t="s">
        <v>73</v>
      </c>
      <c r="F5" s="59" t="s">
        <v>74</v>
      </c>
      <c r="G5" s="59" t="s">
        <v>73</v>
      </c>
      <c r="H5" s="59" t="s">
        <v>74</v>
      </c>
      <c r="I5" s="59" t="s">
        <v>73</v>
      </c>
      <c r="J5" s="59" t="s">
        <v>74</v>
      </c>
      <c r="K5" s="59" t="s">
        <v>73</v>
      </c>
      <c r="L5" s="59" t="s">
        <v>74</v>
      </c>
      <c r="M5" s="59" t="s">
        <v>73</v>
      </c>
      <c r="N5" s="59" t="s">
        <v>74</v>
      </c>
      <c r="O5" s="59" t="s">
        <v>73</v>
      </c>
    </row>
    <row r="6" spans="1:15" ht="45.75" thickTop="1">
      <c r="A6" s="60" t="s">
        <v>75</v>
      </c>
      <c r="B6" s="61">
        <v>0</v>
      </c>
      <c r="C6" s="61">
        <v>0</v>
      </c>
      <c r="D6" s="61">
        <v>3</v>
      </c>
      <c r="E6" s="61">
        <v>10684820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10</v>
      </c>
      <c r="M6" s="61">
        <v>17625317</v>
      </c>
      <c r="N6" s="61">
        <f>B6+D6+F6+H6+J6+L6</f>
        <v>13</v>
      </c>
      <c r="O6" s="61">
        <f>C6+E6+G6+I6+K6+M6</f>
        <v>28310137</v>
      </c>
    </row>
    <row r="7" spans="1:15" ht="45">
      <c r="A7" s="62" t="s">
        <v>76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4</v>
      </c>
      <c r="M7" s="63">
        <v>1221509</v>
      </c>
      <c r="N7" s="64">
        <f aca="true" t="shared" si="0" ref="N7:O23">B7+D7+F7+H7+J7+L7</f>
        <v>4</v>
      </c>
      <c r="O7" s="64">
        <f t="shared" si="0"/>
        <v>1221509</v>
      </c>
    </row>
    <row r="8" spans="1:15" ht="45">
      <c r="A8" s="60" t="s">
        <v>77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5</v>
      </c>
      <c r="M8" s="61">
        <v>7515787</v>
      </c>
      <c r="N8" s="61">
        <f t="shared" si="0"/>
        <v>5</v>
      </c>
      <c r="O8" s="61">
        <f t="shared" si="0"/>
        <v>7515787</v>
      </c>
    </row>
    <row r="9" spans="1:15" ht="30">
      <c r="A9" s="62" t="s">
        <v>78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1691800</v>
      </c>
      <c r="L9" s="63">
        <v>1</v>
      </c>
      <c r="M9" s="63">
        <v>40553</v>
      </c>
      <c r="N9" s="64">
        <f t="shared" si="0"/>
        <v>2</v>
      </c>
      <c r="O9" s="64">
        <f t="shared" si="0"/>
        <v>1732353</v>
      </c>
    </row>
    <row r="10" spans="1:15" ht="15">
      <c r="A10" s="60" t="s">
        <v>79</v>
      </c>
      <c r="B10" s="61">
        <v>0</v>
      </c>
      <c r="C10" s="61">
        <v>0</v>
      </c>
      <c r="D10" s="61">
        <v>1</v>
      </c>
      <c r="E10" s="61">
        <v>479688</v>
      </c>
      <c r="F10" s="61">
        <v>0</v>
      </c>
      <c r="G10" s="61">
        <v>0</v>
      </c>
      <c r="H10" s="61">
        <v>1</v>
      </c>
      <c r="I10" s="61">
        <v>372665</v>
      </c>
      <c r="J10" s="61">
        <v>0</v>
      </c>
      <c r="K10" s="61">
        <v>0</v>
      </c>
      <c r="L10" s="61">
        <v>5</v>
      </c>
      <c r="M10" s="61">
        <v>14813784</v>
      </c>
      <c r="N10" s="61">
        <f t="shared" si="0"/>
        <v>7</v>
      </c>
      <c r="O10" s="61">
        <f t="shared" si="0"/>
        <v>15666137</v>
      </c>
    </row>
    <row r="11" spans="1:15" ht="30">
      <c r="A11" s="62" t="s">
        <v>80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1</v>
      </c>
      <c r="K11" s="63">
        <v>428088</v>
      </c>
      <c r="L11" s="63">
        <v>0</v>
      </c>
      <c r="M11" s="63">
        <v>0</v>
      </c>
      <c r="N11" s="64">
        <f t="shared" si="0"/>
        <v>1</v>
      </c>
      <c r="O11" s="64">
        <f t="shared" si="0"/>
        <v>428088</v>
      </c>
    </row>
    <row r="12" spans="1:15" ht="30">
      <c r="A12" s="60" t="s">
        <v>81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4</v>
      </c>
      <c r="M12" s="61">
        <v>9719931</v>
      </c>
      <c r="N12" s="61">
        <f t="shared" si="0"/>
        <v>4</v>
      </c>
      <c r="O12" s="61">
        <f t="shared" si="0"/>
        <v>9719931</v>
      </c>
    </row>
    <row r="13" spans="1:15" ht="15">
      <c r="A13" s="62" t="s">
        <v>82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</v>
      </c>
      <c r="M13" s="63">
        <v>245267</v>
      </c>
      <c r="N13" s="64">
        <f t="shared" si="0"/>
        <v>1</v>
      </c>
      <c r="O13" s="64">
        <f t="shared" si="0"/>
        <v>245267</v>
      </c>
    </row>
    <row r="14" spans="1:15" ht="30">
      <c r="A14" s="60" t="s">
        <v>83</v>
      </c>
      <c r="B14" s="61">
        <v>1</v>
      </c>
      <c r="C14" s="61">
        <v>814522</v>
      </c>
      <c r="D14" s="61">
        <v>3</v>
      </c>
      <c r="E14" s="61">
        <v>1817960</v>
      </c>
      <c r="F14" s="61">
        <v>0</v>
      </c>
      <c r="G14" s="61">
        <v>0</v>
      </c>
      <c r="H14" s="61">
        <v>1</v>
      </c>
      <c r="I14" s="61">
        <v>372538</v>
      </c>
      <c r="J14" s="61">
        <v>0</v>
      </c>
      <c r="K14" s="61">
        <v>0</v>
      </c>
      <c r="L14" s="61">
        <v>44</v>
      </c>
      <c r="M14" s="61">
        <v>27393132</v>
      </c>
      <c r="N14" s="61">
        <f t="shared" si="0"/>
        <v>49</v>
      </c>
      <c r="O14" s="61">
        <f t="shared" si="0"/>
        <v>30398152</v>
      </c>
    </row>
    <row r="15" spans="1:15" ht="30">
      <c r="A15" s="62" t="s">
        <v>84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</v>
      </c>
      <c r="M15" s="63">
        <v>2295812</v>
      </c>
      <c r="N15" s="64">
        <f t="shared" si="0"/>
        <v>1</v>
      </c>
      <c r="O15" s="64">
        <f t="shared" si="0"/>
        <v>2295812</v>
      </c>
    </row>
    <row r="16" spans="1:15" ht="15">
      <c r="A16" s="60" t="s">
        <v>85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4</v>
      </c>
      <c r="M16" s="61">
        <v>941385</v>
      </c>
      <c r="N16" s="61">
        <f t="shared" si="0"/>
        <v>4</v>
      </c>
      <c r="O16" s="61">
        <f t="shared" si="0"/>
        <v>941385</v>
      </c>
    </row>
    <row r="17" spans="1:15" ht="30">
      <c r="A17" s="62" t="s">
        <v>86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7</v>
      </c>
      <c r="M17" s="63">
        <v>1812464</v>
      </c>
      <c r="N17" s="64">
        <f t="shared" si="0"/>
        <v>7</v>
      </c>
      <c r="O17" s="64">
        <f t="shared" si="0"/>
        <v>1812464</v>
      </c>
    </row>
    <row r="18" spans="1:15" ht="15">
      <c r="A18" s="60" t="s">
        <v>87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1</v>
      </c>
      <c r="M18" s="61">
        <v>1016549</v>
      </c>
      <c r="N18" s="61">
        <f t="shared" si="0"/>
        <v>1</v>
      </c>
      <c r="O18" s="61">
        <f t="shared" si="0"/>
        <v>1016549</v>
      </c>
    </row>
    <row r="19" spans="1:15" ht="30">
      <c r="A19" s="62" t="s">
        <v>88</v>
      </c>
      <c r="B19" s="63">
        <v>0</v>
      </c>
      <c r="C19" s="63">
        <v>0</v>
      </c>
      <c r="D19" s="63">
        <v>1</v>
      </c>
      <c r="E19" s="63">
        <v>653907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</v>
      </c>
      <c r="M19" s="63">
        <v>171695</v>
      </c>
      <c r="N19" s="64">
        <f t="shared" si="0"/>
        <v>2</v>
      </c>
      <c r="O19" s="64">
        <f t="shared" si="0"/>
        <v>825602</v>
      </c>
    </row>
    <row r="20" spans="1:15" ht="15">
      <c r="A20" s="60" t="s">
        <v>89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1</v>
      </c>
      <c r="M20" s="61">
        <v>1079895</v>
      </c>
      <c r="N20" s="61">
        <f t="shared" si="0"/>
        <v>1</v>
      </c>
      <c r="O20" s="61">
        <f t="shared" si="0"/>
        <v>1079895</v>
      </c>
    </row>
    <row r="21" spans="1:15" ht="15">
      <c r="A21" s="62" t="s">
        <v>90</v>
      </c>
      <c r="B21" s="63">
        <v>0</v>
      </c>
      <c r="C21" s="63">
        <v>0</v>
      </c>
      <c r="D21" s="63">
        <v>1</v>
      </c>
      <c r="E21" s="63">
        <v>983872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11</v>
      </c>
      <c r="M21" s="63">
        <v>4552141</v>
      </c>
      <c r="N21" s="64">
        <f t="shared" si="0"/>
        <v>12</v>
      </c>
      <c r="O21" s="64">
        <f t="shared" si="0"/>
        <v>5536013</v>
      </c>
    </row>
    <row r="22" spans="1:15" ht="15.75" thickBot="1">
      <c r="A22" s="60" t="s">
        <v>91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1</v>
      </c>
      <c r="M22" s="61">
        <v>316342</v>
      </c>
      <c r="N22" s="61">
        <f t="shared" si="0"/>
        <v>1</v>
      </c>
      <c r="O22" s="61">
        <f t="shared" si="0"/>
        <v>316342</v>
      </c>
    </row>
    <row r="23" spans="1:15" ht="30.75" thickBot="1">
      <c r="A23" s="65" t="s">
        <v>92</v>
      </c>
      <c r="B23" s="66">
        <f>SUM(B6:B22)</f>
        <v>1</v>
      </c>
      <c r="C23" s="66">
        <f aca="true" t="shared" si="1" ref="C23:M23">SUM(C6:C22)</f>
        <v>814522</v>
      </c>
      <c r="D23" s="66">
        <f t="shared" si="1"/>
        <v>9</v>
      </c>
      <c r="E23" s="66">
        <f t="shared" si="1"/>
        <v>14620247</v>
      </c>
      <c r="F23" s="66">
        <f t="shared" si="1"/>
        <v>0</v>
      </c>
      <c r="G23" s="66">
        <f t="shared" si="1"/>
        <v>0</v>
      </c>
      <c r="H23" s="66">
        <f t="shared" si="1"/>
        <v>2</v>
      </c>
      <c r="I23" s="66">
        <f t="shared" si="1"/>
        <v>745203</v>
      </c>
      <c r="J23" s="66">
        <f t="shared" si="1"/>
        <v>2</v>
      </c>
      <c r="K23" s="66">
        <f t="shared" si="1"/>
        <v>2119888</v>
      </c>
      <c r="L23" s="66">
        <f t="shared" si="1"/>
        <v>101</v>
      </c>
      <c r="M23" s="66">
        <f t="shared" si="1"/>
        <v>90761563</v>
      </c>
      <c r="N23" s="66">
        <f t="shared" si="0"/>
        <v>115</v>
      </c>
      <c r="O23" s="66">
        <f t="shared" si="0"/>
        <v>109061423</v>
      </c>
    </row>
    <row r="24" ht="15.75" thickTop="1"/>
  </sheetData>
  <sheetProtection/>
  <mergeCells count="12">
    <mergeCell ref="L4:M4"/>
    <mergeCell ref="N4:O4"/>
    <mergeCell ref="A1:O1"/>
    <mergeCell ref="A2:O2"/>
    <mergeCell ref="A3:B3"/>
    <mergeCell ref="N3:O3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rightToLeft="1" zoomScalePageLayoutView="0" workbookViewId="0" topLeftCell="A1">
      <selection activeCell="A1" sqref="A1:O22"/>
    </sheetView>
  </sheetViews>
  <sheetFormatPr defaultColWidth="9.140625" defaultRowHeight="15"/>
  <sheetData>
    <row r="1" spans="1:15" ht="18">
      <c r="A1" s="53" t="s">
        <v>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8">
      <c r="A2" s="53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54" t="s">
        <v>95</v>
      </c>
      <c r="B3" s="5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55" t="s">
        <v>28</v>
      </c>
      <c r="O3" s="55"/>
    </row>
    <row r="4" spans="1:15" ht="15">
      <c r="A4" s="68" t="s">
        <v>96</v>
      </c>
      <c r="B4" s="69" t="s">
        <v>66</v>
      </c>
      <c r="C4" s="69"/>
      <c r="D4" s="69" t="s">
        <v>67</v>
      </c>
      <c r="E4" s="69"/>
      <c r="F4" s="69" t="s">
        <v>68</v>
      </c>
      <c r="G4" s="69"/>
      <c r="H4" s="69" t="s">
        <v>69</v>
      </c>
      <c r="I4" s="69"/>
      <c r="J4" s="69" t="s">
        <v>97</v>
      </c>
      <c r="K4" s="69"/>
      <c r="L4" s="69" t="s">
        <v>71</v>
      </c>
      <c r="M4" s="69"/>
      <c r="N4" s="69" t="s">
        <v>23</v>
      </c>
      <c r="O4" s="69"/>
    </row>
    <row r="5" spans="1:15" ht="15.75" thickBot="1">
      <c r="A5" s="70"/>
      <c r="B5" s="71" t="s">
        <v>72</v>
      </c>
      <c r="C5" s="71" t="s">
        <v>73</v>
      </c>
      <c r="D5" s="71" t="s">
        <v>74</v>
      </c>
      <c r="E5" s="71" t="s">
        <v>73</v>
      </c>
      <c r="F5" s="71" t="s">
        <v>74</v>
      </c>
      <c r="G5" s="71" t="s">
        <v>73</v>
      </c>
      <c r="H5" s="71" t="s">
        <v>74</v>
      </c>
      <c r="I5" s="71" t="s">
        <v>73</v>
      </c>
      <c r="J5" s="71" t="s">
        <v>74</v>
      </c>
      <c r="K5" s="71" t="s">
        <v>73</v>
      </c>
      <c r="L5" s="71" t="s">
        <v>74</v>
      </c>
      <c r="M5" s="71" t="s">
        <v>73</v>
      </c>
      <c r="N5" s="71" t="s">
        <v>74</v>
      </c>
      <c r="O5" s="71" t="s">
        <v>73</v>
      </c>
    </row>
    <row r="6" spans="1:15" ht="24.75" thickTop="1">
      <c r="A6" s="72" t="s">
        <v>75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1</v>
      </c>
      <c r="M6" s="73">
        <v>380669</v>
      </c>
      <c r="N6" s="73">
        <f>B6+D6+F6+H6+J6+L6</f>
        <v>1</v>
      </c>
      <c r="O6" s="73">
        <f>C6+E6+G6+I6+K6+M6</f>
        <v>380669</v>
      </c>
    </row>
    <row r="7" spans="1:15" ht="24">
      <c r="A7" s="74" t="s">
        <v>76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1</v>
      </c>
      <c r="M7" s="75">
        <v>1096897</v>
      </c>
      <c r="N7" s="75">
        <f aca="true" t="shared" si="0" ref="N7:O22">B7+D7+F7+H7+J7+L7</f>
        <v>1</v>
      </c>
      <c r="O7" s="75">
        <f t="shared" si="0"/>
        <v>1096897</v>
      </c>
    </row>
    <row r="8" spans="1:15" ht="15">
      <c r="A8" s="72" t="s">
        <v>79</v>
      </c>
      <c r="B8" s="73">
        <v>4</v>
      </c>
      <c r="C8" s="73">
        <v>3280571</v>
      </c>
      <c r="D8" s="73">
        <v>40</v>
      </c>
      <c r="E8" s="73">
        <v>15166520</v>
      </c>
      <c r="F8" s="73">
        <v>9</v>
      </c>
      <c r="G8" s="73">
        <v>8321609</v>
      </c>
      <c r="H8" s="73">
        <v>5</v>
      </c>
      <c r="I8" s="73">
        <v>5009523</v>
      </c>
      <c r="J8" s="73">
        <v>0</v>
      </c>
      <c r="K8" s="73">
        <v>0</v>
      </c>
      <c r="L8" s="73">
        <v>102</v>
      </c>
      <c r="M8" s="73">
        <v>133303279</v>
      </c>
      <c r="N8" s="73">
        <f t="shared" si="0"/>
        <v>160</v>
      </c>
      <c r="O8" s="73">
        <f t="shared" si="0"/>
        <v>165081502</v>
      </c>
    </row>
    <row r="9" spans="1:15" ht="36">
      <c r="A9" s="74" t="s">
        <v>98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1</v>
      </c>
      <c r="I9" s="75">
        <v>917097</v>
      </c>
      <c r="J9" s="75">
        <v>0</v>
      </c>
      <c r="K9" s="75">
        <v>0</v>
      </c>
      <c r="L9" s="75">
        <v>0</v>
      </c>
      <c r="M9" s="75">
        <v>0</v>
      </c>
      <c r="N9" s="75">
        <f t="shared" si="0"/>
        <v>1</v>
      </c>
      <c r="O9" s="75">
        <f t="shared" si="0"/>
        <v>917097</v>
      </c>
    </row>
    <row r="10" spans="1:15" ht="15">
      <c r="A10" s="72" t="s">
        <v>99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2</v>
      </c>
      <c r="I10" s="73">
        <v>842874</v>
      </c>
      <c r="J10" s="73">
        <v>0</v>
      </c>
      <c r="K10" s="73">
        <v>0</v>
      </c>
      <c r="L10" s="73">
        <v>2</v>
      </c>
      <c r="M10" s="73">
        <v>4539475</v>
      </c>
      <c r="N10" s="73">
        <f t="shared" si="0"/>
        <v>4</v>
      </c>
      <c r="O10" s="73">
        <f t="shared" si="0"/>
        <v>5382349</v>
      </c>
    </row>
    <row r="11" spans="1:15" ht="15">
      <c r="A11" s="74" t="s">
        <v>82</v>
      </c>
      <c r="B11" s="75">
        <v>5</v>
      </c>
      <c r="C11" s="75">
        <v>208818</v>
      </c>
      <c r="D11" s="75">
        <v>13</v>
      </c>
      <c r="E11" s="75">
        <v>8100790</v>
      </c>
      <c r="F11" s="75">
        <v>12</v>
      </c>
      <c r="G11" s="75">
        <v>34614689</v>
      </c>
      <c r="H11" s="75">
        <v>18</v>
      </c>
      <c r="I11" s="75">
        <v>29935147</v>
      </c>
      <c r="J11" s="75">
        <v>0</v>
      </c>
      <c r="K11" s="75">
        <v>0</v>
      </c>
      <c r="L11" s="75">
        <v>60</v>
      </c>
      <c r="M11" s="75">
        <v>117495363</v>
      </c>
      <c r="N11" s="75">
        <f t="shared" si="0"/>
        <v>108</v>
      </c>
      <c r="O11" s="75">
        <f t="shared" si="0"/>
        <v>190354807</v>
      </c>
    </row>
    <row r="12" spans="1:15" ht="36">
      <c r="A12" s="72" t="s">
        <v>100</v>
      </c>
      <c r="B12" s="73">
        <v>0</v>
      </c>
      <c r="C12" s="73">
        <v>0</v>
      </c>
      <c r="D12" s="73">
        <v>0</v>
      </c>
      <c r="E12" s="73">
        <v>0</v>
      </c>
      <c r="F12" s="73">
        <v>4</v>
      </c>
      <c r="G12" s="73">
        <v>1791078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f t="shared" si="0"/>
        <v>4</v>
      </c>
      <c r="O12" s="73">
        <f t="shared" si="0"/>
        <v>1791078</v>
      </c>
    </row>
    <row r="13" spans="1:15" ht="15">
      <c r="A13" s="74" t="s">
        <v>101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3</v>
      </c>
      <c r="M13" s="75">
        <v>1024748</v>
      </c>
      <c r="N13" s="75">
        <f t="shared" si="0"/>
        <v>3</v>
      </c>
      <c r="O13" s="75">
        <f t="shared" si="0"/>
        <v>1024748</v>
      </c>
    </row>
    <row r="14" spans="1:15" ht="15">
      <c r="A14" s="72" t="s">
        <v>85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1</v>
      </c>
      <c r="M14" s="73">
        <v>3750929</v>
      </c>
      <c r="N14" s="73">
        <f t="shared" si="0"/>
        <v>1</v>
      </c>
      <c r="O14" s="73">
        <f t="shared" si="0"/>
        <v>3750929</v>
      </c>
    </row>
    <row r="15" spans="1:15" ht="15">
      <c r="A15" s="74" t="s">
        <v>102</v>
      </c>
      <c r="B15" s="75">
        <v>0</v>
      </c>
      <c r="C15" s="75">
        <v>0</v>
      </c>
      <c r="D15" s="75">
        <v>0</v>
      </c>
      <c r="E15" s="75">
        <v>0</v>
      </c>
      <c r="F15" s="75">
        <v>2</v>
      </c>
      <c r="G15" s="75">
        <v>1389418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f t="shared" si="0"/>
        <v>2</v>
      </c>
      <c r="O15" s="75">
        <f t="shared" si="0"/>
        <v>1389418</v>
      </c>
    </row>
    <row r="16" spans="1:15" ht="15">
      <c r="A16" s="72" t="s">
        <v>103</v>
      </c>
      <c r="B16" s="73">
        <v>0</v>
      </c>
      <c r="C16" s="73">
        <v>0</v>
      </c>
      <c r="D16" s="73">
        <v>1</v>
      </c>
      <c r="E16" s="73">
        <v>221790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f t="shared" si="0"/>
        <v>1</v>
      </c>
      <c r="O16" s="73">
        <f t="shared" si="0"/>
        <v>221790</v>
      </c>
    </row>
    <row r="17" spans="1:15" ht="15">
      <c r="A17" s="74" t="s">
        <v>104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1</v>
      </c>
      <c r="M17" s="75">
        <v>2283711</v>
      </c>
      <c r="N17" s="75">
        <f t="shared" si="0"/>
        <v>1</v>
      </c>
      <c r="O17" s="75">
        <f t="shared" si="0"/>
        <v>2283711</v>
      </c>
    </row>
    <row r="18" spans="1:15" ht="15">
      <c r="A18" s="72" t="s">
        <v>105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1</v>
      </c>
      <c r="M18" s="73">
        <v>189360</v>
      </c>
      <c r="N18" s="73">
        <f t="shared" si="0"/>
        <v>1</v>
      </c>
      <c r="O18" s="73">
        <f t="shared" si="0"/>
        <v>189360</v>
      </c>
    </row>
    <row r="19" spans="1:15" ht="15">
      <c r="A19" s="74" t="s">
        <v>106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1</v>
      </c>
      <c r="M19" s="75">
        <v>217397</v>
      </c>
      <c r="N19" s="75">
        <f t="shared" si="0"/>
        <v>1</v>
      </c>
      <c r="O19" s="75">
        <f t="shared" si="0"/>
        <v>217397</v>
      </c>
    </row>
    <row r="20" spans="1:15" ht="24">
      <c r="A20" s="72" t="s">
        <v>107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4</v>
      </c>
      <c r="M20" s="73">
        <v>3148127</v>
      </c>
      <c r="N20" s="73">
        <f t="shared" si="0"/>
        <v>4</v>
      </c>
      <c r="O20" s="73">
        <f t="shared" si="0"/>
        <v>3148127</v>
      </c>
    </row>
    <row r="21" spans="1:15" ht="15.75" thickBot="1">
      <c r="A21" s="74" t="s">
        <v>108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2</v>
      </c>
      <c r="K21" s="75">
        <v>938860</v>
      </c>
      <c r="L21" s="75">
        <v>0</v>
      </c>
      <c r="M21" s="75">
        <v>0</v>
      </c>
      <c r="N21" s="75">
        <f t="shared" si="0"/>
        <v>2</v>
      </c>
      <c r="O21" s="75">
        <f t="shared" si="0"/>
        <v>938860</v>
      </c>
    </row>
    <row r="22" spans="1:15" ht="15.75" thickBot="1">
      <c r="A22" s="76" t="s">
        <v>92</v>
      </c>
      <c r="B22" s="76">
        <f aca="true" t="shared" si="1" ref="B22:M22">SUM(B6:B21)</f>
        <v>9</v>
      </c>
      <c r="C22" s="76">
        <f t="shared" si="1"/>
        <v>3489389</v>
      </c>
      <c r="D22" s="76">
        <f t="shared" si="1"/>
        <v>54</v>
      </c>
      <c r="E22" s="76">
        <f t="shared" si="1"/>
        <v>23489100</v>
      </c>
      <c r="F22" s="76">
        <f t="shared" si="1"/>
        <v>27</v>
      </c>
      <c r="G22" s="76">
        <f t="shared" si="1"/>
        <v>46116794</v>
      </c>
      <c r="H22" s="76">
        <f t="shared" si="1"/>
        <v>26</v>
      </c>
      <c r="I22" s="76">
        <f t="shared" si="1"/>
        <v>36704641</v>
      </c>
      <c r="J22" s="76">
        <f t="shared" si="1"/>
        <v>2</v>
      </c>
      <c r="K22" s="76">
        <f t="shared" si="1"/>
        <v>938860</v>
      </c>
      <c r="L22" s="76">
        <f t="shared" si="1"/>
        <v>177</v>
      </c>
      <c r="M22" s="76">
        <f t="shared" si="1"/>
        <v>267429955</v>
      </c>
      <c r="N22" s="76">
        <f t="shared" si="0"/>
        <v>295</v>
      </c>
      <c r="O22" s="76">
        <f t="shared" si="0"/>
        <v>378168739</v>
      </c>
    </row>
    <row r="23" ht="15.75" thickTop="1"/>
  </sheetData>
  <sheetProtection/>
  <mergeCells count="12">
    <mergeCell ref="L4:M4"/>
    <mergeCell ref="N4:O4"/>
    <mergeCell ref="A1:O1"/>
    <mergeCell ref="A2:O2"/>
    <mergeCell ref="A3:B3"/>
    <mergeCell ref="N3:O3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rightToLeft="1" zoomScalePageLayoutView="0" workbookViewId="0" topLeftCell="A1">
      <selection activeCell="A1" sqref="A1:P29"/>
    </sheetView>
  </sheetViews>
  <sheetFormatPr defaultColWidth="9.140625" defaultRowHeight="15"/>
  <sheetData>
    <row r="1" spans="1:16" ht="18">
      <c r="A1" s="77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8">
      <c r="A2" s="77" t="s">
        <v>110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78"/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 t="s">
        <v>28</v>
      </c>
      <c r="N3" s="80"/>
      <c r="O3" s="80"/>
      <c r="P3" s="80"/>
    </row>
    <row r="4" spans="1:16" ht="15">
      <c r="A4" s="81" t="s">
        <v>111</v>
      </c>
      <c r="B4" s="82" t="s">
        <v>66</v>
      </c>
      <c r="C4" s="81"/>
      <c r="D4" s="82" t="s">
        <v>67</v>
      </c>
      <c r="E4" s="81"/>
      <c r="F4" s="82" t="s">
        <v>68</v>
      </c>
      <c r="G4" s="81"/>
      <c r="H4" s="82" t="s">
        <v>69</v>
      </c>
      <c r="I4" s="81"/>
      <c r="J4" s="81" t="s">
        <v>70</v>
      </c>
      <c r="K4" s="81"/>
      <c r="L4" s="82" t="s">
        <v>71</v>
      </c>
      <c r="M4" s="81"/>
      <c r="N4" s="83"/>
      <c r="O4" s="82" t="s">
        <v>23</v>
      </c>
      <c r="P4" s="81"/>
    </row>
    <row r="5" spans="1:16" ht="15.75" thickBot="1">
      <c r="A5" s="84"/>
      <c r="B5" s="85" t="s">
        <v>74</v>
      </c>
      <c r="C5" s="85" t="s">
        <v>73</v>
      </c>
      <c r="D5" s="85" t="s">
        <v>74</v>
      </c>
      <c r="E5" s="85" t="s">
        <v>73</v>
      </c>
      <c r="F5" s="85" t="s">
        <v>74</v>
      </c>
      <c r="G5" s="85" t="s">
        <v>73</v>
      </c>
      <c r="H5" s="85" t="s">
        <v>74</v>
      </c>
      <c r="I5" s="85" t="s">
        <v>73</v>
      </c>
      <c r="J5" s="85" t="s">
        <v>74</v>
      </c>
      <c r="K5" s="85" t="s">
        <v>73</v>
      </c>
      <c r="L5" s="85" t="s">
        <v>74</v>
      </c>
      <c r="M5" s="85" t="s">
        <v>73</v>
      </c>
      <c r="N5" s="85"/>
      <c r="O5" s="85" t="s">
        <v>74</v>
      </c>
      <c r="P5" s="85" t="s">
        <v>73</v>
      </c>
    </row>
    <row r="6" spans="1:16" ht="24.75" thickTop="1">
      <c r="A6" s="86" t="s">
        <v>112</v>
      </c>
      <c r="B6" s="87">
        <v>3</v>
      </c>
      <c r="C6" s="87">
        <v>640765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/>
      <c r="O6" s="87">
        <f>B6+D6+F6+H6+J6+L6</f>
        <v>3</v>
      </c>
      <c r="P6" s="87">
        <f>C6+E6+G6+I6+K6+M6</f>
        <v>640765</v>
      </c>
    </row>
    <row r="7" spans="1:16" ht="15">
      <c r="A7" s="74" t="s">
        <v>79</v>
      </c>
      <c r="B7" s="88">
        <v>0</v>
      </c>
      <c r="C7" s="88">
        <v>0</v>
      </c>
      <c r="D7" s="88">
        <v>5</v>
      </c>
      <c r="E7" s="88">
        <v>1617424</v>
      </c>
      <c r="F7" s="88">
        <v>2</v>
      </c>
      <c r="G7" s="88">
        <v>475787</v>
      </c>
      <c r="H7" s="88">
        <v>2</v>
      </c>
      <c r="I7" s="88">
        <v>4185678</v>
      </c>
      <c r="J7" s="88">
        <v>0</v>
      </c>
      <c r="K7" s="88">
        <v>0</v>
      </c>
      <c r="L7" s="88">
        <v>4</v>
      </c>
      <c r="M7" s="88">
        <v>18182169</v>
      </c>
      <c r="N7" s="88"/>
      <c r="O7" s="88">
        <f aca="true" t="shared" si="0" ref="O7:P29">B7+D7+F7+H7+J7+L7</f>
        <v>13</v>
      </c>
      <c r="P7" s="88">
        <f t="shared" si="0"/>
        <v>24461058</v>
      </c>
    </row>
    <row r="8" spans="1:16" ht="24">
      <c r="A8" s="86" t="s">
        <v>113</v>
      </c>
      <c r="B8" s="87">
        <v>2</v>
      </c>
      <c r="C8" s="87">
        <v>507765</v>
      </c>
      <c r="D8" s="87">
        <v>0</v>
      </c>
      <c r="E8" s="87">
        <v>0</v>
      </c>
      <c r="F8" s="87">
        <v>1</v>
      </c>
      <c r="G8" s="87">
        <v>1889450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/>
      <c r="O8" s="87">
        <f t="shared" si="0"/>
        <v>3</v>
      </c>
      <c r="P8" s="87">
        <f t="shared" si="0"/>
        <v>2397215</v>
      </c>
    </row>
    <row r="9" spans="1:16" ht="36">
      <c r="A9" s="74" t="s">
        <v>98</v>
      </c>
      <c r="B9" s="88">
        <v>0</v>
      </c>
      <c r="C9" s="88">
        <v>0</v>
      </c>
      <c r="D9" s="88">
        <v>2</v>
      </c>
      <c r="E9" s="88">
        <v>822745</v>
      </c>
      <c r="F9" s="88">
        <v>0</v>
      </c>
      <c r="G9" s="88">
        <v>0</v>
      </c>
      <c r="H9" s="88">
        <v>34</v>
      </c>
      <c r="I9" s="88">
        <v>30671078</v>
      </c>
      <c r="J9" s="88">
        <v>3</v>
      </c>
      <c r="K9" s="88">
        <v>434300</v>
      </c>
      <c r="L9" s="88">
        <v>28</v>
      </c>
      <c r="M9" s="88">
        <v>65499421</v>
      </c>
      <c r="N9" s="88"/>
      <c r="O9" s="88">
        <f t="shared" si="0"/>
        <v>67</v>
      </c>
      <c r="P9" s="88">
        <f t="shared" si="0"/>
        <v>97427544</v>
      </c>
    </row>
    <row r="10" spans="1:16" ht="24">
      <c r="A10" s="86" t="s">
        <v>114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4</v>
      </c>
      <c r="I10" s="87">
        <v>1491252</v>
      </c>
      <c r="J10" s="87">
        <v>0</v>
      </c>
      <c r="K10" s="87">
        <v>0</v>
      </c>
      <c r="L10" s="87">
        <v>0</v>
      </c>
      <c r="M10" s="87">
        <v>0</v>
      </c>
      <c r="N10" s="87"/>
      <c r="O10" s="87">
        <f t="shared" si="0"/>
        <v>4</v>
      </c>
      <c r="P10" s="87">
        <f t="shared" si="0"/>
        <v>1491252</v>
      </c>
    </row>
    <row r="11" spans="1:16" ht="24">
      <c r="A11" s="74" t="s">
        <v>115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1</v>
      </c>
      <c r="I11" s="88">
        <v>20196762</v>
      </c>
      <c r="J11" s="88">
        <v>0</v>
      </c>
      <c r="K11" s="88">
        <v>0</v>
      </c>
      <c r="L11" s="88">
        <v>0</v>
      </c>
      <c r="M11" s="88">
        <v>0</v>
      </c>
      <c r="N11" s="88"/>
      <c r="O11" s="88">
        <f t="shared" si="0"/>
        <v>1</v>
      </c>
      <c r="P11" s="88">
        <f t="shared" si="0"/>
        <v>20196762</v>
      </c>
    </row>
    <row r="12" spans="1:16" ht="24">
      <c r="A12" s="86" t="s">
        <v>116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11</v>
      </c>
      <c r="I12" s="87">
        <v>16980957</v>
      </c>
      <c r="J12" s="87">
        <v>0</v>
      </c>
      <c r="K12" s="87">
        <v>0</v>
      </c>
      <c r="L12" s="87">
        <v>2</v>
      </c>
      <c r="M12" s="87">
        <v>1001410</v>
      </c>
      <c r="N12" s="87"/>
      <c r="O12" s="87">
        <f t="shared" si="0"/>
        <v>13</v>
      </c>
      <c r="P12" s="87">
        <f t="shared" si="0"/>
        <v>17982367</v>
      </c>
    </row>
    <row r="13" spans="1:16" ht="15">
      <c r="A13" s="74" t="s">
        <v>99</v>
      </c>
      <c r="B13" s="88">
        <v>0</v>
      </c>
      <c r="C13" s="88">
        <v>0</v>
      </c>
      <c r="D13" s="88">
        <v>2</v>
      </c>
      <c r="E13" s="88">
        <v>1361928</v>
      </c>
      <c r="F13" s="88">
        <v>0</v>
      </c>
      <c r="G13" s="88">
        <v>0</v>
      </c>
      <c r="H13" s="88">
        <v>101</v>
      </c>
      <c r="I13" s="88">
        <v>114840131</v>
      </c>
      <c r="J13" s="88">
        <v>1</v>
      </c>
      <c r="K13" s="88">
        <v>2590500</v>
      </c>
      <c r="L13" s="88">
        <v>80</v>
      </c>
      <c r="M13" s="88">
        <v>103025615</v>
      </c>
      <c r="N13" s="88"/>
      <c r="O13" s="88">
        <f t="shared" si="0"/>
        <v>184</v>
      </c>
      <c r="P13" s="88">
        <f t="shared" si="0"/>
        <v>221818174</v>
      </c>
    </row>
    <row r="14" spans="1:16" ht="15">
      <c r="A14" s="86" t="s">
        <v>82</v>
      </c>
      <c r="B14" s="87">
        <v>1</v>
      </c>
      <c r="C14" s="87">
        <v>639613</v>
      </c>
      <c r="D14" s="87">
        <v>0</v>
      </c>
      <c r="E14" s="87">
        <v>0</v>
      </c>
      <c r="F14" s="87">
        <v>2</v>
      </c>
      <c r="G14" s="87">
        <v>2744955</v>
      </c>
      <c r="H14" s="87">
        <v>5</v>
      </c>
      <c r="I14" s="87">
        <v>6577003</v>
      </c>
      <c r="J14" s="87">
        <v>0</v>
      </c>
      <c r="K14" s="87">
        <v>0</v>
      </c>
      <c r="L14" s="87">
        <v>5</v>
      </c>
      <c r="M14" s="87">
        <v>2936649</v>
      </c>
      <c r="N14" s="87"/>
      <c r="O14" s="87">
        <f t="shared" si="0"/>
        <v>13</v>
      </c>
      <c r="P14" s="87">
        <f t="shared" si="0"/>
        <v>12898220</v>
      </c>
    </row>
    <row r="15" spans="1:16" ht="24">
      <c r="A15" s="74" t="s">
        <v>117</v>
      </c>
      <c r="B15" s="88">
        <v>1</v>
      </c>
      <c r="C15" s="88">
        <v>492290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/>
      <c r="O15" s="88">
        <f t="shared" si="0"/>
        <v>1</v>
      </c>
      <c r="P15" s="88">
        <f t="shared" si="0"/>
        <v>492290</v>
      </c>
    </row>
    <row r="16" spans="1:16" ht="36">
      <c r="A16" s="86" t="s">
        <v>100</v>
      </c>
      <c r="B16" s="87">
        <v>0</v>
      </c>
      <c r="C16" s="87">
        <v>0</v>
      </c>
      <c r="D16" s="87">
        <v>2</v>
      </c>
      <c r="E16" s="87">
        <v>12439192</v>
      </c>
      <c r="F16" s="87">
        <v>32</v>
      </c>
      <c r="G16" s="87">
        <v>24363951</v>
      </c>
      <c r="H16" s="87">
        <v>1</v>
      </c>
      <c r="I16" s="87">
        <v>0</v>
      </c>
      <c r="J16" s="87">
        <v>0</v>
      </c>
      <c r="K16" s="87">
        <v>0</v>
      </c>
      <c r="L16" s="87">
        <v>1</v>
      </c>
      <c r="M16" s="87">
        <v>577570</v>
      </c>
      <c r="N16" s="87"/>
      <c r="O16" s="87">
        <f t="shared" si="0"/>
        <v>36</v>
      </c>
      <c r="P16" s="87">
        <f t="shared" si="0"/>
        <v>37380713</v>
      </c>
    </row>
    <row r="17" spans="1:16" ht="15">
      <c r="A17" s="74" t="s">
        <v>118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4</v>
      </c>
      <c r="I17" s="88">
        <v>1504845</v>
      </c>
      <c r="J17" s="88">
        <v>0</v>
      </c>
      <c r="K17" s="88">
        <v>0</v>
      </c>
      <c r="L17" s="88">
        <v>7</v>
      </c>
      <c r="M17" s="88">
        <v>4254222</v>
      </c>
      <c r="N17" s="88"/>
      <c r="O17" s="88">
        <f t="shared" si="0"/>
        <v>11</v>
      </c>
      <c r="P17" s="88">
        <f t="shared" si="0"/>
        <v>5759067</v>
      </c>
    </row>
    <row r="18" spans="1:16" ht="15">
      <c r="A18" s="86" t="s">
        <v>119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2</v>
      </c>
      <c r="I18" s="87">
        <v>3316826</v>
      </c>
      <c r="J18" s="87">
        <v>1</v>
      </c>
      <c r="K18" s="87">
        <v>396185</v>
      </c>
      <c r="L18" s="87">
        <v>0</v>
      </c>
      <c r="M18" s="87">
        <v>0</v>
      </c>
      <c r="N18" s="87"/>
      <c r="O18" s="87">
        <f t="shared" si="0"/>
        <v>3</v>
      </c>
      <c r="P18" s="87">
        <f t="shared" si="0"/>
        <v>3713011</v>
      </c>
    </row>
    <row r="19" spans="1:16" ht="15">
      <c r="A19" s="74" t="s">
        <v>101</v>
      </c>
      <c r="B19" s="88">
        <v>0</v>
      </c>
      <c r="C19" s="88">
        <v>0</v>
      </c>
      <c r="D19" s="88">
        <v>0</v>
      </c>
      <c r="E19" s="88">
        <v>0</v>
      </c>
      <c r="F19" s="88">
        <v>1</v>
      </c>
      <c r="G19" s="88">
        <v>1157663</v>
      </c>
      <c r="H19" s="88">
        <v>0</v>
      </c>
      <c r="I19" s="88">
        <v>0</v>
      </c>
      <c r="J19" s="88">
        <v>0</v>
      </c>
      <c r="K19" s="88">
        <v>0</v>
      </c>
      <c r="L19" s="88">
        <v>6</v>
      </c>
      <c r="M19" s="88">
        <v>13197618</v>
      </c>
      <c r="N19" s="88"/>
      <c r="O19" s="88">
        <f t="shared" si="0"/>
        <v>7</v>
      </c>
      <c r="P19" s="88">
        <f t="shared" si="0"/>
        <v>14355281</v>
      </c>
    </row>
    <row r="20" spans="1:16" ht="15">
      <c r="A20" s="86" t="s">
        <v>120</v>
      </c>
      <c r="B20" s="87">
        <v>2</v>
      </c>
      <c r="C20" s="87">
        <v>1598195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3</v>
      </c>
      <c r="M20" s="87">
        <v>5337968</v>
      </c>
      <c r="N20" s="87"/>
      <c r="O20" s="87">
        <f t="shared" si="0"/>
        <v>5</v>
      </c>
      <c r="P20" s="87">
        <f t="shared" si="0"/>
        <v>6936163</v>
      </c>
    </row>
    <row r="21" spans="1:16" ht="15">
      <c r="A21" s="74" t="s">
        <v>102</v>
      </c>
      <c r="B21" s="88">
        <v>0</v>
      </c>
      <c r="C21" s="88">
        <v>0</v>
      </c>
      <c r="D21" s="88">
        <v>0</v>
      </c>
      <c r="E21" s="88">
        <v>0</v>
      </c>
      <c r="F21" s="88">
        <v>26</v>
      </c>
      <c r="G21" s="88">
        <v>33657678</v>
      </c>
      <c r="H21" s="88">
        <v>0</v>
      </c>
      <c r="I21" s="88">
        <v>0</v>
      </c>
      <c r="J21" s="88">
        <v>0</v>
      </c>
      <c r="K21" s="88">
        <v>0</v>
      </c>
      <c r="L21" s="88">
        <v>17</v>
      </c>
      <c r="M21" s="88">
        <v>24549562</v>
      </c>
      <c r="N21" s="88"/>
      <c r="O21" s="88">
        <f t="shared" si="0"/>
        <v>43</v>
      </c>
      <c r="P21" s="88">
        <f t="shared" si="0"/>
        <v>58207240</v>
      </c>
    </row>
    <row r="22" spans="1:16" ht="15">
      <c r="A22" s="86" t="s">
        <v>121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1</v>
      </c>
      <c r="M22" s="87">
        <v>152422</v>
      </c>
      <c r="N22" s="87"/>
      <c r="O22" s="87">
        <f t="shared" si="0"/>
        <v>1</v>
      </c>
      <c r="P22" s="87">
        <f t="shared" si="0"/>
        <v>152422</v>
      </c>
    </row>
    <row r="23" spans="1:16" ht="15">
      <c r="A23" s="74" t="s">
        <v>103</v>
      </c>
      <c r="B23" s="88">
        <v>0</v>
      </c>
      <c r="C23" s="88">
        <v>0</v>
      </c>
      <c r="D23" s="88">
        <v>2</v>
      </c>
      <c r="E23" s="88">
        <v>591930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/>
      <c r="O23" s="88">
        <f t="shared" si="0"/>
        <v>2</v>
      </c>
      <c r="P23" s="88">
        <f t="shared" si="0"/>
        <v>591930</v>
      </c>
    </row>
    <row r="24" spans="1:16" ht="15">
      <c r="A24" s="86" t="s">
        <v>122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5</v>
      </c>
      <c r="I24" s="87">
        <v>549477</v>
      </c>
      <c r="J24" s="87">
        <v>0</v>
      </c>
      <c r="K24" s="87">
        <v>0</v>
      </c>
      <c r="L24" s="87">
        <v>1</v>
      </c>
      <c r="M24" s="87">
        <v>1007300</v>
      </c>
      <c r="N24" s="87"/>
      <c r="O24" s="87">
        <f t="shared" si="0"/>
        <v>6</v>
      </c>
      <c r="P24" s="87">
        <f t="shared" si="0"/>
        <v>1556777</v>
      </c>
    </row>
    <row r="25" spans="1:16" ht="15">
      <c r="A25" s="74" t="s">
        <v>104</v>
      </c>
      <c r="B25" s="88">
        <v>0</v>
      </c>
      <c r="C25" s="88">
        <v>0</v>
      </c>
      <c r="D25" s="88">
        <v>0</v>
      </c>
      <c r="E25" s="88">
        <v>0</v>
      </c>
      <c r="F25" s="88">
        <v>10</v>
      </c>
      <c r="G25" s="88">
        <v>26828960</v>
      </c>
      <c r="H25" s="88">
        <v>0</v>
      </c>
      <c r="I25" s="88">
        <v>0</v>
      </c>
      <c r="J25" s="88">
        <v>0</v>
      </c>
      <c r="K25" s="88">
        <v>0</v>
      </c>
      <c r="L25" s="88">
        <v>23</v>
      </c>
      <c r="M25" s="88">
        <v>102966288</v>
      </c>
      <c r="N25" s="88"/>
      <c r="O25" s="88">
        <f t="shared" si="0"/>
        <v>33</v>
      </c>
      <c r="P25" s="88">
        <f t="shared" si="0"/>
        <v>129795248</v>
      </c>
    </row>
    <row r="26" spans="1:16" ht="36">
      <c r="A26" s="86" t="s">
        <v>123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1</v>
      </c>
      <c r="I26" s="87">
        <v>221575</v>
      </c>
      <c r="J26" s="87">
        <v>0</v>
      </c>
      <c r="K26" s="87">
        <v>0</v>
      </c>
      <c r="L26" s="87">
        <v>0</v>
      </c>
      <c r="M26" s="87">
        <v>0</v>
      </c>
      <c r="N26" s="87"/>
      <c r="O26" s="87">
        <f t="shared" si="0"/>
        <v>1</v>
      </c>
      <c r="P26" s="87">
        <f t="shared" si="0"/>
        <v>221575</v>
      </c>
    </row>
    <row r="27" spans="1:16" ht="24">
      <c r="A27" s="74" t="s">
        <v>124</v>
      </c>
      <c r="B27" s="88">
        <v>1</v>
      </c>
      <c r="C27" s="88">
        <v>555895</v>
      </c>
      <c r="D27" s="88">
        <v>5</v>
      </c>
      <c r="E27" s="88">
        <v>8730092</v>
      </c>
      <c r="F27" s="88">
        <v>4</v>
      </c>
      <c r="G27" s="88">
        <v>2649969</v>
      </c>
      <c r="H27" s="88">
        <v>0</v>
      </c>
      <c r="I27" s="88">
        <v>0</v>
      </c>
      <c r="J27" s="88">
        <v>0</v>
      </c>
      <c r="K27" s="88">
        <v>0</v>
      </c>
      <c r="L27" s="88">
        <v>3</v>
      </c>
      <c r="M27" s="88">
        <v>7478344</v>
      </c>
      <c r="N27" s="88"/>
      <c r="O27" s="88">
        <f t="shared" si="0"/>
        <v>13</v>
      </c>
      <c r="P27" s="88">
        <f t="shared" si="0"/>
        <v>19414300</v>
      </c>
    </row>
    <row r="28" spans="1:16" ht="15.75" thickBot="1">
      <c r="A28" s="86" t="s">
        <v>125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1</v>
      </c>
      <c r="M28" s="87">
        <v>587064</v>
      </c>
      <c r="N28" s="87"/>
      <c r="O28" s="87">
        <f t="shared" si="0"/>
        <v>1</v>
      </c>
      <c r="P28" s="87">
        <f t="shared" si="0"/>
        <v>587064</v>
      </c>
    </row>
    <row r="29" spans="1:16" ht="15.75" thickBot="1">
      <c r="A29" s="89" t="s">
        <v>23</v>
      </c>
      <c r="B29" s="90">
        <f aca="true" t="shared" si="1" ref="B29:N29">SUM(B6:B28)</f>
        <v>10</v>
      </c>
      <c r="C29" s="90">
        <f t="shared" si="1"/>
        <v>4434523</v>
      </c>
      <c r="D29" s="90">
        <f t="shared" si="1"/>
        <v>18</v>
      </c>
      <c r="E29" s="90">
        <f t="shared" si="1"/>
        <v>25563311</v>
      </c>
      <c r="F29" s="90">
        <f t="shared" si="1"/>
        <v>78</v>
      </c>
      <c r="G29" s="90">
        <f t="shared" si="1"/>
        <v>93768413</v>
      </c>
      <c r="H29" s="90">
        <f t="shared" si="1"/>
        <v>171</v>
      </c>
      <c r="I29" s="90">
        <f t="shared" si="1"/>
        <v>200535584</v>
      </c>
      <c r="J29" s="90">
        <f t="shared" si="1"/>
        <v>5</v>
      </c>
      <c r="K29" s="90">
        <f t="shared" si="1"/>
        <v>3420985</v>
      </c>
      <c r="L29" s="90">
        <f t="shared" si="1"/>
        <v>182</v>
      </c>
      <c r="M29" s="90">
        <f t="shared" si="1"/>
        <v>350753622</v>
      </c>
      <c r="N29" s="90">
        <f t="shared" si="1"/>
        <v>0</v>
      </c>
      <c r="O29" s="90">
        <f t="shared" si="0"/>
        <v>464</v>
      </c>
      <c r="P29" s="90">
        <f t="shared" si="0"/>
        <v>678476438</v>
      </c>
    </row>
    <row r="30" ht="15.75" thickTop="1"/>
  </sheetData>
  <sheetProtection/>
  <mergeCells count="12">
    <mergeCell ref="L4:M4"/>
    <mergeCell ref="O4:P4"/>
    <mergeCell ref="A1:P1"/>
    <mergeCell ref="A2:P2"/>
    <mergeCell ref="A3:C3"/>
    <mergeCell ref="M3:P3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8.00390625" style="0" customWidth="1"/>
    <col min="2" max="2" width="10.57421875" style="0" customWidth="1"/>
    <col min="3" max="3" width="18.57421875" style="0" customWidth="1"/>
    <col min="4" max="4" width="9.7109375" style="0" customWidth="1"/>
    <col min="5" max="5" width="16.421875" style="0" customWidth="1"/>
    <col min="6" max="6" width="12.00390625" style="0" customWidth="1"/>
    <col min="7" max="7" width="17.00390625" style="0" customWidth="1"/>
  </cols>
  <sheetData>
    <row r="1" spans="1:7" ht="18.75">
      <c r="A1" s="25" t="s">
        <v>126</v>
      </c>
      <c r="B1" s="25"/>
      <c r="C1" s="25"/>
      <c r="D1" s="25"/>
      <c r="E1" s="25"/>
      <c r="F1" s="25"/>
      <c r="G1" s="25"/>
    </row>
    <row r="2" spans="1:7" ht="15.75">
      <c r="A2" s="26" t="s">
        <v>95</v>
      </c>
      <c r="B2" s="26"/>
      <c r="C2" s="91"/>
      <c r="D2" s="91"/>
      <c r="E2" s="91"/>
      <c r="F2" s="29" t="s">
        <v>28</v>
      </c>
      <c r="G2" s="29"/>
    </row>
    <row r="3" spans="1:7" ht="15.75">
      <c r="A3" s="92" t="s">
        <v>3</v>
      </c>
      <c r="B3" s="93" t="s">
        <v>127</v>
      </c>
      <c r="C3" s="93"/>
      <c r="D3" s="94" t="s">
        <v>128</v>
      </c>
      <c r="E3" s="94"/>
      <c r="F3" s="93" t="s">
        <v>23</v>
      </c>
      <c r="G3" s="93"/>
    </row>
    <row r="4" spans="1:7" ht="16.5" thickBot="1">
      <c r="A4" s="95"/>
      <c r="B4" s="96" t="s">
        <v>129</v>
      </c>
      <c r="C4" s="96" t="s">
        <v>130</v>
      </c>
      <c r="D4" s="96" t="s">
        <v>129</v>
      </c>
      <c r="E4" s="96" t="s">
        <v>130</v>
      </c>
      <c r="F4" s="96" t="s">
        <v>129</v>
      </c>
      <c r="G4" s="96" t="s">
        <v>130</v>
      </c>
    </row>
    <row r="5" spans="1:7" ht="15.75" thickTop="1">
      <c r="A5" s="31" t="s">
        <v>10</v>
      </c>
      <c r="B5" s="32">
        <v>30</v>
      </c>
      <c r="C5" s="32">
        <v>27783432</v>
      </c>
      <c r="D5" s="32">
        <v>3</v>
      </c>
      <c r="E5" s="32">
        <v>1936000</v>
      </c>
      <c r="F5" s="97">
        <f>B5+D5</f>
        <v>33</v>
      </c>
      <c r="G5" s="97">
        <f>C5+E5</f>
        <v>29719432</v>
      </c>
    </row>
    <row r="6" spans="1:7" ht="15">
      <c r="A6" s="34" t="s">
        <v>11</v>
      </c>
      <c r="B6" s="35">
        <v>71</v>
      </c>
      <c r="C6" s="35">
        <v>28818085</v>
      </c>
      <c r="D6" s="35">
        <v>0</v>
      </c>
      <c r="E6" s="35">
        <v>0</v>
      </c>
      <c r="F6" s="98">
        <f aca="true" t="shared" si="0" ref="F6:G16">B6+D6</f>
        <v>71</v>
      </c>
      <c r="G6" s="98">
        <f t="shared" si="0"/>
        <v>28818085</v>
      </c>
    </row>
    <row r="7" spans="1:7" ht="15">
      <c r="A7" s="31" t="s">
        <v>13</v>
      </c>
      <c r="B7" s="32">
        <v>88</v>
      </c>
      <c r="C7" s="32">
        <v>188583796</v>
      </c>
      <c r="D7" s="32">
        <v>0</v>
      </c>
      <c r="E7" s="32">
        <v>0</v>
      </c>
      <c r="F7" s="97">
        <f t="shared" si="0"/>
        <v>88</v>
      </c>
      <c r="G7" s="97">
        <f t="shared" si="0"/>
        <v>188583796</v>
      </c>
    </row>
    <row r="8" spans="1:7" ht="15">
      <c r="A8" s="34" t="s">
        <v>14</v>
      </c>
      <c r="B8" s="35">
        <v>164</v>
      </c>
      <c r="C8" s="35">
        <v>149264570</v>
      </c>
      <c r="D8" s="35">
        <v>37</v>
      </c>
      <c r="E8" s="35">
        <v>20054571</v>
      </c>
      <c r="F8" s="98">
        <f t="shared" si="0"/>
        <v>201</v>
      </c>
      <c r="G8" s="98">
        <f t="shared" si="0"/>
        <v>169319141</v>
      </c>
    </row>
    <row r="9" spans="1:7" ht="15">
      <c r="A9" s="31" t="s">
        <v>15</v>
      </c>
      <c r="B9" s="32">
        <v>35</v>
      </c>
      <c r="C9" s="32">
        <v>14660213</v>
      </c>
      <c r="D9" s="32">
        <v>46</v>
      </c>
      <c r="E9" s="32">
        <v>31647515</v>
      </c>
      <c r="F9" s="97">
        <f t="shared" si="0"/>
        <v>81</v>
      </c>
      <c r="G9" s="97">
        <f t="shared" si="0"/>
        <v>46307728</v>
      </c>
    </row>
    <row r="10" spans="1:7" ht="15">
      <c r="A10" s="34" t="s">
        <v>16</v>
      </c>
      <c r="B10" s="35">
        <v>18</v>
      </c>
      <c r="C10" s="35">
        <v>18884275</v>
      </c>
      <c r="D10" s="35">
        <v>0</v>
      </c>
      <c r="E10" s="35">
        <v>0</v>
      </c>
      <c r="F10" s="98">
        <f t="shared" si="0"/>
        <v>18</v>
      </c>
      <c r="G10" s="98">
        <f t="shared" si="0"/>
        <v>18884275</v>
      </c>
    </row>
    <row r="11" spans="1:7" ht="15">
      <c r="A11" s="31" t="s">
        <v>17</v>
      </c>
      <c r="B11" s="32">
        <v>48</v>
      </c>
      <c r="C11" s="32">
        <v>163013388</v>
      </c>
      <c r="D11" s="32">
        <v>0</v>
      </c>
      <c r="E11" s="32">
        <v>0</v>
      </c>
      <c r="F11" s="97">
        <f t="shared" si="0"/>
        <v>48</v>
      </c>
      <c r="G11" s="97">
        <f t="shared" si="0"/>
        <v>163013388</v>
      </c>
    </row>
    <row r="12" spans="1:7" ht="15">
      <c r="A12" s="34" t="s">
        <v>18</v>
      </c>
      <c r="B12" s="35">
        <v>39</v>
      </c>
      <c r="C12" s="35">
        <v>41545034</v>
      </c>
      <c r="D12" s="35">
        <v>5</v>
      </c>
      <c r="E12" s="35">
        <v>12311365</v>
      </c>
      <c r="F12" s="98">
        <f t="shared" si="0"/>
        <v>44</v>
      </c>
      <c r="G12" s="98">
        <f t="shared" si="0"/>
        <v>53856399</v>
      </c>
    </row>
    <row r="13" spans="1:7" ht="15">
      <c r="A13" s="31" t="s">
        <v>19</v>
      </c>
      <c r="B13" s="32">
        <v>51</v>
      </c>
      <c r="C13" s="32">
        <v>46262399</v>
      </c>
      <c r="D13" s="32">
        <v>1</v>
      </c>
      <c r="E13" s="32">
        <v>2929410</v>
      </c>
      <c r="F13" s="97">
        <f t="shared" si="0"/>
        <v>52</v>
      </c>
      <c r="G13" s="97">
        <f t="shared" si="0"/>
        <v>49191809</v>
      </c>
    </row>
    <row r="14" spans="1:7" ht="15">
      <c r="A14" s="34" t="s">
        <v>20</v>
      </c>
      <c r="B14" s="35">
        <v>14</v>
      </c>
      <c r="C14" s="35">
        <v>5358468</v>
      </c>
      <c r="D14" s="35">
        <v>13</v>
      </c>
      <c r="E14" s="35">
        <v>5503750</v>
      </c>
      <c r="F14" s="98">
        <f t="shared" si="0"/>
        <v>27</v>
      </c>
      <c r="G14" s="98">
        <f t="shared" si="0"/>
        <v>10862218</v>
      </c>
    </row>
    <row r="15" spans="1:7" ht="15">
      <c r="A15" s="31" t="s">
        <v>21</v>
      </c>
      <c r="B15" s="32">
        <v>47</v>
      </c>
      <c r="C15" s="32">
        <v>31302192</v>
      </c>
      <c r="D15" s="32">
        <v>0</v>
      </c>
      <c r="E15" s="32">
        <v>0</v>
      </c>
      <c r="F15" s="97">
        <f t="shared" si="0"/>
        <v>47</v>
      </c>
      <c r="G15" s="97">
        <f t="shared" si="0"/>
        <v>31302192</v>
      </c>
    </row>
    <row r="16" spans="1:7" ht="15.75" thickBot="1">
      <c r="A16" s="34" t="s">
        <v>22</v>
      </c>
      <c r="B16" s="35">
        <v>389</v>
      </c>
      <c r="C16" s="35">
        <v>612112704</v>
      </c>
      <c r="D16" s="35">
        <v>2</v>
      </c>
      <c r="E16" s="35">
        <v>1738112</v>
      </c>
      <c r="F16" s="98">
        <f t="shared" si="0"/>
        <v>391</v>
      </c>
      <c r="G16" s="98">
        <f t="shared" si="0"/>
        <v>613850816</v>
      </c>
    </row>
    <row r="17" spans="1:7" ht="15.75" thickBot="1">
      <c r="A17" s="99" t="s">
        <v>23</v>
      </c>
      <c r="B17" s="38">
        <f aca="true" t="shared" si="1" ref="B17:G17">SUM(B5:B16)</f>
        <v>994</v>
      </c>
      <c r="C17" s="38">
        <f t="shared" si="1"/>
        <v>1327588556</v>
      </c>
      <c r="D17" s="38">
        <f t="shared" si="1"/>
        <v>107</v>
      </c>
      <c r="E17" s="38">
        <f t="shared" si="1"/>
        <v>76120723</v>
      </c>
      <c r="F17" s="38">
        <f t="shared" si="1"/>
        <v>1101</v>
      </c>
      <c r="G17" s="38">
        <f t="shared" si="1"/>
        <v>1403709279</v>
      </c>
    </row>
    <row r="18" ht="15.75" thickTop="1"/>
    <row r="19" spans="1:6" ht="15">
      <c r="A19" s="28" t="s">
        <v>131</v>
      </c>
      <c r="B19" s="28"/>
      <c r="C19" s="28"/>
      <c r="D19" s="28"/>
      <c r="E19" s="28"/>
      <c r="F19" s="28"/>
    </row>
  </sheetData>
  <sheetProtection/>
  <mergeCells count="8">
    <mergeCell ref="A19:F19"/>
    <mergeCell ref="A1:G1"/>
    <mergeCell ref="A2:B2"/>
    <mergeCell ref="F2:G2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rightToLeft="1" zoomScalePageLayoutView="0" workbookViewId="0" topLeftCell="A1">
      <selection activeCell="A1" sqref="A1:I30"/>
    </sheetView>
  </sheetViews>
  <sheetFormatPr defaultColWidth="9.140625" defaultRowHeight="15"/>
  <cols>
    <col min="1" max="1" width="15.8515625" style="0" customWidth="1"/>
    <col min="9" max="9" width="36.28125" style="0" customWidth="1"/>
  </cols>
  <sheetData>
    <row r="1" spans="1:9" ht="18">
      <c r="A1" s="100" t="s">
        <v>132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101"/>
      <c r="B2" s="102"/>
      <c r="C2" s="102"/>
      <c r="D2" s="102"/>
      <c r="E2" s="102"/>
      <c r="F2" s="102"/>
      <c r="G2" s="103" t="s">
        <v>133</v>
      </c>
      <c r="H2" s="103"/>
      <c r="I2" s="103"/>
    </row>
    <row r="3" spans="1:9" ht="15">
      <c r="A3" s="104"/>
      <c r="B3" s="105" t="s">
        <v>134</v>
      </c>
      <c r="C3" s="105"/>
      <c r="D3" s="105" t="s">
        <v>40</v>
      </c>
      <c r="E3" s="105"/>
      <c r="F3" s="105" t="s">
        <v>41</v>
      </c>
      <c r="G3" s="105"/>
      <c r="H3" s="105" t="s">
        <v>23</v>
      </c>
      <c r="I3" s="105"/>
    </row>
    <row r="4" spans="1:9" ht="30.75" thickBot="1">
      <c r="A4" s="106" t="s">
        <v>135</v>
      </c>
      <c r="B4" s="107" t="s">
        <v>74</v>
      </c>
      <c r="C4" s="107" t="s">
        <v>73</v>
      </c>
      <c r="D4" s="107" t="s">
        <v>74</v>
      </c>
      <c r="E4" s="107" t="s">
        <v>73</v>
      </c>
      <c r="F4" s="107" t="s">
        <v>74</v>
      </c>
      <c r="G4" s="107" t="s">
        <v>73</v>
      </c>
      <c r="H4" s="107" t="s">
        <v>74</v>
      </c>
      <c r="I4" s="107" t="s">
        <v>73</v>
      </c>
    </row>
    <row r="5" spans="1:9" ht="15.75" thickTop="1">
      <c r="A5" s="108" t="s">
        <v>136</v>
      </c>
      <c r="B5" s="109">
        <v>2</v>
      </c>
      <c r="C5" s="109">
        <v>807109</v>
      </c>
      <c r="D5" s="109">
        <v>0</v>
      </c>
      <c r="E5" s="109">
        <v>0</v>
      </c>
      <c r="F5" s="109">
        <v>9</v>
      </c>
      <c r="G5" s="109">
        <v>12286527</v>
      </c>
      <c r="H5" s="109">
        <f>B5+D5+F5</f>
        <v>11</v>
      </c>
      <c r="I5" s="109">
        <f>C5+E5+G5</f>
        <v>13093636</v>
      </c>
    </row>
    <row r="6" spans="1:9" ht="15">
      <c r="A6" s="110" t="s">
        <v>137</v>
      </c>
      <c r="B6" s="111">
        <v>17</v>
      </c>
      <c r="C6" s="111">
        <v>3673293</v>
      </c>
      <c r="D6" s="111">
        <v>0</v>
      </c>
      <c r="E6" s="111">
        <v>0</v>
      </c>
      <c r="F6" s="111">
        <v>11</v>
      </c>
      <c r="G6" s="111">
        <v>2119213</v>
      </c>
      <c r="H6" s="111">
        <f aca="true" t="shared" si="0" ref="H6:I29">B6+D6+F6</f>
        <v>28</v>
      </c>
      <c r="I6" s="111">
        <f t="shared" si="0"/>
        <v>5792506</v>
      </c>
    </row>
    <row r="7" spans="1:9" ht="15">
      <c r="A7" s="108" t="s">
        <v>138</v>
      </c>
      <c r="B7" s="109">
        <v>0</v>
      </c>
      <c r="C7" s="109">
        <v>0</v>
      </c>
      <c r="D7" s="109">
        <v>12</v>
      </c>
      <c r="E7" s="109">
        <v>29055712</v>
      </c>
      <c r="F7" s="109">
        <v>23</v>
      </c>
      <c r="G7" s="109">
        <v>87677065</v>
      </c>
      <c r="H7" s="109">
        <f t="shared" si="0"/>
        <v>35</v>
      </c>
      <c r="I7" s="109">
        <f t="shared" si="0"/>
        <v>116732777</v>
      </c>
    </row>
    <row r="8" spans="1:9" ht="24">
      <c r="A8" s="110" t="s">
        <v>139</v>
      </c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f t="shared" si="0"/>
        <v>0</v>
      </c>
      <c r="I8" s="111">
        <f t="shared" si="0"/>
        <v>0</v>
      </c>
    </row>
    <row r="9" spans="1:9" ht="24">
      <c r="A9" s="108" t="s">
        <v>140</v>
      </c>
      <c r="B9" s="109">
        <v>1</v>
      </c>
      <c r="C9" s="109">
        <v>379111</v>
      </c>
      <c r="D9" s="109">
        <v>0</v>
      </c>
      <c r="E9" s="109">
        <v>0</v>
      </c>
      <c r="F9" s="109">
        <v>0</v>
      </c>
      <c r="G9" s="109">
        <v>0</v>
      </c>
      <c r="H9" s="109">
        <f t="shared" si="0"/>
        <v>1</v>
      </c>
      <c r="I9" s="109">
        <f t="shared" si="0"/>
        <v>379111</v>
      </c>
    </row>
    <row r="10" spans="1:9" ht="24">
      <c r="A10" s="110" t="s">
        <v>141</v>
      </c>
      <c r="B10" s="111">
        <v>0</v>
      </c>
      <c r="C10" s="111">
        <v>0</v>
      </c>
      <c r="D10" s="111">
        <v>1</v>
      </c>
      <c r="E10" s="111">
        <v>221575</v>
      </c>
      <c r="F10" s="111">
        <v>0</v>
      </c>
      <c r="G10" s="111">
        <v>0</v>
      </c>
      <c r="H10" s="111">
        <f t="shared" si="0"/>
        <v>1</v>
      </c>
      <c r="I10" s="111">
        <f t="shared" si="0"/>
        <v>221575</v>
      </c>
    </row>
    <row r="11" spans="1:9" ht="24">
      <c r="A11" s="108" t="s">
        <v>142</v>
      </c>
      <c r="B11" s="109">
        <v>40</v>
      </c>
      <c r="C11" s="109">
        <v>26942743</v>
      </c>
      <c r="D11" s="109">
        <v>99</v>
      </c>
      <c r="E11" s="109">
        <v>123755325</v>
      </c>
      <c r="F11" s="109">
        <v>18</v>
      </c>
      <c r="G11" s="109">
        <v>23859039</v>
      </c>
      <c r="H11" s="109">
        <f t="shared" si="0"/>
        <v>157</v>
      </c>
      <c r="I11" s="109">
        <f t="shared" si="0"/>
        <v>174557107</v>
      </c>
    </row>
    <row r="12" spans="1:9" ht="36">
      <c r="A12" s="110" t="s">
        <v>143</v>
      </c>
      <c r="B12" s="111">
        <v>15</v>
      </c>
      <c r="C12" s="111">
        <v>8285522</v>
      </c>
      <c r="D12" s="111">
        <v>43</v>
      </c>
      <c r="E12" s="111">
        <v>108389606</v>
      </c>
      <c r="F12" s="111">
        <v>9</v>
      </c>
      <c r="G12" s="111">
        <v>2837172</v>
      </c>
      <c r="H12" s="111">
        <f t="shared" si="0"/>
        <v>67</v>
      </c>
      <c r="I12" s="111">
        <f t="shared" si="0"/>
        <v>119512300</v>
      </c>
    </row>
    <row r="13" spans="1:9" ht="15">
      <c r="A13" s="108" t="s">
        <v>144</v>
      </c>
      <c r="B13" s="109">
        <v>0</v>
      </c>
      <c r="C13" s="109">
        <v>0</v>
      </c>
      <c r="D13" s="109">
        <v>0</v>
      </c>
      <c r="E13" s="109">
        <v>0</v>
      </c>
      <c r="F13" s="109">
        <v>1</v>
      </c>
      <c r="G13" s="109">
        <v>206712</v>
      </c>
      <c r="H13" s="109">
        <f t="shared" si="0"/>
        <v>1</v>
      </c>
      <c r="I13" s="109">
        <f t="shared" si="0"/>
        <v>206712</v>
      </c>
    </row>
    <row r="14" spans="1:9" ht="15">
      <c r="A14" s="110" t="s">
        <v>145</v>
      </c>
      <c r="B14" s="111">
        <v>1</v>
      </c>
      <c r="C14" s="111">
        <v>428088</v>
      </c>
      <c r="D14" s="111">
        <v>1</v>
      </c>
      <c r="E14" s="111">
        <v>59640</v>
      </c>
      <c r="F14" s="111">
        <v>1</v>
      </c>
      <c r="G14" s="111">
        <v>21762</v>
      </c>
      <c r="H14" s="111">
        <f t="shared" si="0"/>
        <v>3</v>
      </c>
      <c r="I14" s="111">
        <f t="shared" si="0"/>
        <v>509490</v>
      </c>
    </row>
    <row r="15" spans="1:9" ht="15">
      <c r="A15" s="108" t="s">
        <v>146</v>
      </c>
      <c r="B15" s="109">
        <v>36</v>
      </c>
      <c r="C15" s="109">
        <v>27839407</v>
      </c>
      <c r="D15" s="109">
        <v>0</v>
      </c>
      <c r="E15" s="109">
        <v>0</v>
      </c>
      <c r="F15" s="109">
        <v>13</v>
      </c>
      <c r="G15" s="109">
        <v>5917155</v>
      </c>
      <c r="H15" s="109">
        <f t="shared" si="0"/>
        <v>49</v>
      </c>
      <c r="I15" s="109">
        <f t="shared" si="0"/>
        <v>33756562</v>
      </c>
    </row>
    <row r="16" spans="1:9" ht="36">
      <c r="A16" s="110" t="s">
        <v>147</v>
      </c>
      <c r="B16" s="111">
        <v>8</v>
      </c>
      <c r="C16" s="111">
        <v>10533397</v>
      </c>
      <c r="D16" s="111">
        <v>1</v>
      </c>
      <c r="E16" s="111">
        <v>3076118</v>
      </c>
      <c r="F16" s="111">
        <v>4</v>
      </c>
      <c r="G16" s="111">
        <v>2575219</v>
      </c>
      <c r="H16" s="111">
        <f t="shared" si="0"/>
        <v>13</v>
      </c>
      <c r="I16" s="111">
        <f t="shared" si="0"/>
        <v>16184734</v>
      </c>
    </row>
    <row r="17" spans="1:9" ht="15">
      <c r="A17" s="108" t="s">
        <v>148</v>
      </c>
      <c r="B17" s="109">
        <v>1</v>
      </c>
      <c r="C17" s="109">
        <v>275882</v>
      </c>
      <c r="D17" s="109">
        <v>0</v>
      </c>
      <c r="E17" s="109">
        <v>0</v>
      </c>
      <c r="F17" s="109">
        <v>2</v>
      </c>
      <c r="G17" s="109">
        <v>2915587</v>
      </c>
      <c r="H17" s="109">
        <f t="shared" si="0"/>
        <v>3</v>
      </c>
      <c r="I17" s="109">
        <f t="shared" si="0"/>
        <v>3191469</v>
      </c>
    </row>
    <row r="18" spans="1:9" ht="15">
      <c r="A18" s="110" t="s">
        <v>149</v>
      </c>
      <c r="B18" s="111">
        <v>6</v>
      </c>
      <c r="C18" s="111">
        <v>2544960</v>
      </c>
      <c r="D18" s="111">
        <v>0</v>
      </c>
      <c r="E18" s="111">
        <v>0</v>
      </c>
      <c r="F18" s="111">
        <v>2</v>
      </c>
      <c r="G18" s="111">
        <v>413489</v>
      </c>
      <c r="H18" s="111">
        <f t="shared" si="0"/>
        <v>8</v>
      </c>
      <c r="I18" s="111">
        <f t="shared" si="0"/>
        <v>2958449</v>
      </c>
    </row>
    <row r="19" spans="1:9" ht="15">
      <c r="A19" s="108" t="s">
        <v>150</v>
      </c>
      <c r="B19" s="109">
        <v>4</v>
      </c>
      <c r="C19" s="109">
        <v>1021991</v>
      </c>
      <c r="D19" s="109">
        <v>2</v>
      </c>
      <c r="E19" s="109">
        <v>497879</v>
      </c>
      <c r="F19" s="109">
        <v>1</v>
      </c>
      <c r="G19" s="109">
        <v>42533</v>
      </c>
      <c r="H19" s="109">
        <f t="shared" si="0"/>
        <v>7</v>
      </c>
      <c r="I19" s="109">
        <f t="shared" si="0"/>
        <v>1562403</v>
      </c>
    </row>
    <row r="20" spans="1:9" ht="36">
      <c r="A20" s="110" t="s">
        <v>151</v>
      </c>
      <c r="B20" s="111">
        <v>0</v>
      </c>
      <c r="C20" s="111">
        <v>0</v>
      </c>
      <c r="D20" s="111">
        <v>0</v>
      </c>
      <c r="E20" s="111">
        <v>0</v>
      </c>
      <c r="F20" s="111">
        <v>1</v>
      </c>
      <c r="G20" s="111">
        <v>138930</v>
      </c>
      <c r="H20" s="111">
        <f t="shared" si="0"/>
        <v>1</v>
      </c>
      <c r="I20" s="111">
        <f t="shared" si="0"/>
        <v>138930</v>
      </c>
    </row>
    <row r="21" spans="1:9" ht="24">
      <c r="A21" s="108" t="s">
        <v>152</v>
      </c>
      <c r="B21" s="109">
        <v>4</v>
      </c>
      <c r="C21" s="109">
        <v>4627108</v>
      </c>
      <c r="D21" s="109">
        <v>0</v>
      </c>
      <c r="E21" s="109">
        <v>0</v>
      </c>
      <c r="F21" s="109">
        <v>1</v>
      </c>
      <c r="G21" s="109">
        <v>0</v>
      </c>
      <c r="H21" s="109">
        <f t="shared" si="0"/>
        <v>5</v>
      </c>
      <c r="I21" s="109">
        <f t="shared" si="0"/>
        <v>4627108</v>
      </c>
    </row>
    <row r="22" spans="1:9" ht="15">
      <c r="A22" s="110" t="s">
        <v>153</v>
      </c>
      <c r="B22" s="111">
        <v>14</v>
      </c>
      <c r="C22" s="111">
        <v>11801359</v>
      </c>
      <c r="D22" s="111">
        <v>3</v>
      </c>
      <c r="E22" s="111">
        <v>935564</v>
      </c>
      <c r="F22" s="111">
        <v>14</v>
      </c>
      <c r="G22" s="111">
        <v>12034780</v>
      </c>
      <c r="H22" s="111">
        <f t="shared" si="0"/>
        <v>31</v>
      </c>
      <c r="I22" s="111">
        <f t="shared" si="0"/>
        <v>24771703</v>
      </c>
    </row>
    <row r="23" spans="1:9" ht="36">
      <c r="A23" s="108" t="s">
        <v>154</v>
      </c>
      <c r="B23" s="109">
        <v>3</v>
      </c>
      <c r="C23" s="109">
        <v>2379311</v>
      </c>
      <c r="D23" s="109">
        <v>0</v>
      </c>
      <c r="E23" s="109">
        <v>0</v>
      </c>
      <c r="F23" s="109">
        <v>0</v>
      </c>
      <c r="G23" s="109">
        <v>0</v>
      </c>
      <c r="H23" s="109">
        <f t="shared" si="0"/>
        <v>3</v>
      </c>
      <c r="I23" s="109">
        <f t="shared" si="0"/>
        <v>2379311</v>
      </c>
    </row>
    <row r="24" spans="1:9" ht="15">
      <c r="A24" s="110" t="s">
        <v>155</v>
      </c>
      <c r="B24" s="111">
        <v>5</v>
      </c>
      <c r="C24" s="111">
        <v>3007839</v>
      </c>
      <c r="D24" s="111">
        <v>17</v>
      </c>
      <c r="E24" s="111">
        <v>11942329</v>
      </c>
      <c r="F24" s="111">
        <v>16</v>
      </c>
      <c r="G24" s="111">
        <v>35524434</v>
      </c>
      <c r="H24" s="111">
        <f t="shared" si="0"/>
        <v>38</v>
      </c>
      <c r="I24" s="111">
        <f t="shared" si="0"/>
        <v>50474602</v>
      </c>
    </row>
    <row r="25" spans="1:9" ht="24">
      <c r="A25" s="108" t="s">
        <v>156</v>
      </c>
      <c r="B25" s="109">
        <v>3</v>
      </c>
      <c r="C25" s="109">
        <v>1055265</v>
      </c>
      <c r="D25" s="109">
        <v>13</v>
      </c>
      <c r="E25" s="109">
        <v>7388282</v>
      </c>
      <c r="F25" s="109">
        <v>12</v>
      </c>
      <c r="G25" s="109">
        <v>3509183</v>
      </c>
      <c r="H25" s="109">
        <f t="shared" si="0"/>
        <v>28</v>
      </c>
      <c r="I25" s="109">
        <f t="shared" si="0"/>
        <v>11952730</v>
      </c>
    </row>
    <row r="26" spans="1:9" ht="15">
      <c r="A26" s="110" t="s">
        <v>157</v>
      </c>
      <c r="B26" s="111">
        <v>11</v>
      </c>
      <c r="C26" s="111">
        <v>14365066</v>
      </c>
      <c r="D26" s="111">
        <v>12</v>
      </c>
      <c r="E26" s="111">
        <v>3862301</v>
      </c>
      <c r="F26" s="111">
        <v>55</v>
      </c>
      <c r="G26" s="111">
        <v>23917835</v>
      </c>
      <c r="H26" s="111">
        <f t="shared" si="0"/>
        <v>78</v>
      </c>
      <c r="I26" s="111">
        <f t="shared" si="0"/>
        <v>42145202</v>
      </c>
    </row>
    <row r="27" spans="1:9" ht="15">
      <c r="A27" s="108" t="s">
        <v>158</v>
      </c>
      <c r="B27" s="109">
        <v>1</v>
      </c>
      <c r="C27" s="109">
        <v>372665</v>
      </c>
      <c r="D27" s="109">
        <v>0</v>
      </c>
      <c r="E27" s="109">
        <v>0</v>
      </c>
      <c r="F27" s="109">
        <v>1</v>
      </c>
      <c r="G27" s="109">
        <v>5078830</v>
      </c>
      <c r="H27" s="109">
        <f t="shared" si="0"/>
        <v>2</v>
      </c>
      <c r="I27" s="109">
        <f t="shared" si="0"/>
        <v>5451495</v>
      </c>
    </row>
    <row r="28" spans="1:9" ht="24">
      <c r="A28" s="110" t="s">
        <v>159</v>
      </c>
      <c r="B28" s="111">
        <v>0</v>
      </c>
      <c r="C28" s="111">
        <v>0</v>
      </c>
      <c r="D28" s="111">
        <v>2</v>
      </c>
      <c r="E28" s="111">
        <v>3222979</v>
      </c>
      <c r="F28" s="111">
        <v>0</v>
      </c>
      <c r="G28" s="111">
        <v>0</v>
      </c>
      <c r="H28" s="111">
        <f t="shared" si="0"/>
        <v>2</v>
      </c>
      <c r="I28" s="111">
        <f t="shared" si="0"/>
        <v>3222979</v>
      </c>
    </row>
    <row r="29" spans="1:9" ht="24">
      <c r="A29" s="108" t="s">
        <v>160</v>
      </c>
      <c r="B29" s="109">
        <v>170</v>
      </c>
      <c r="C29" s="109">
        <v>226723986</v>
      </c>
      <c r="D29" s="109">
        <v>258</v>
      </c>
      <c r="E29" s="109">
        <v>386069128</v>
      </c>
      <c r="F29" s="109">
        <v>101</v>
      </c>
      <c r="G29" s="109">
        <v>157093274</v>
      </c>
      <c r="H29" s="109">
        <f t="shared" si="0"/>
        <v>529</v>
      </c>
      <c r="I29" s="109">
        <f t="shared" si="0"/>
        <v>769886388</v>
      </c>
    </row>
    <row r="30" spans="1:9" ht="15.75" thickBot="1">
      <c r="A30" s="112" t="s">
        <v>23</v>
      </c>
      <c r="B30" s="113">
        <f>SUM(B5:B29)</f>
        <v>342</v>
      </c>
      <c r="C30" s="113">
        <f aca="true" t="shared" si="1" ref="C30:I30">SUM(C5:C29)</f>
        <v>347064102</v>
      </c>
      <c r="D30" s="113">
        <f t="shared" si="1"/>
        <v>464</v>
      </c>
      <c r="E30" s="113">
        <f t="shared" si="1"/>
        <v>678476438</v>
      </c>
      <c r="F30" s="113">
        <f t="shared" si="1"/>
        <v>295</v>
      </c>
      <c r="G30" s="113">
        <f t="shared" si="1"/>
        <v>378168739</v>
      </c>
      <c r="H30" s="113">
        <f t="shared" si="1"/>
        <v>1101</v>
      </c>
      <c r="I30" s="113">
        <f t="shared" si="1"/>
        <v>1403709279</v>
      </c>
    </row>
    <row r="31" ht="15.75" thickTop="1"/>
  </sheetData>
  <sheetProtection/>
  <mergeCells count="6">
    <mergeCell ref="A1:I1"/>
    <mergeCell ref="G2:I2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rightToLeft="1" zoomScalePageLayoutView="0" workbookViewId="0" topLeftCell="A1">
      <selection activeCell="A1" sqref="A1:IV16384"/>
    </sheetView>
  </sheetViews>
  <sheetFormatPr defaultColWidth="9.140625" defaultRowHeight="15"/>
  <cols>
    <col min="1" max="1" width="9.57421875" style="0" customWidth="1"/>
    <col min="2" max="2" width="11.140625" style="0" customWidth="1"/>
    <col min="3" max="3" width="12.140625" style="0" customWidth="1"/>
    <col min="4" max="5" width="10.8515625" style="0" customWidth="1"/>
    <col min="6" max="6" width="10.57421875" style="0" customWidth="1"/>
    <col min="7" max="7" width="10.28125" style="0" customWidth="1"/>
    <col min="9" max="9" width="10.57421875" style="0" customWidth="1"/>
    <col min="10" max="10" width="11.140625" style="0" customWidth="1"/>
  </cols>
  <sheetData>
    <row r="1" spans="1:10" ht="18.75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6"/>
      <c r="B2" s="26"/>
      <c r="C2" s="115" t="s">
        <v>162</v>
      </c>
      <c r="D2" s="115"/>
      <c r="E2" s="115"/>
      <c r="F2" s="115"/>
      <c r="G2" s="115"/>
      <c r="H2" s="115"/>
      <c r="I2" s="29" t="s">
        <v>28</v>
      </c>
      <c r="J2" s="29"/>
    </row>
    <row r="3" spans="1:10" ht="48" thickBot="1">
      <c r="A3" s="30" t="s">
        <v>3</v>
      </c>
      <c r="B3" s="30" t="s">
        <v>163</v>
      </c>
      <c r="C3" s="30" t="s">
        <v>164</v>
      </c>
      <c r="D3" s="30" t="s">
        <v>165</v>
      </c>
      <c r="E3" s="30" t="s">
        <v>166</v>
      </c>
      <c r="F3" s="30" t="s">
        <v>167</v>
      </c>
      <c r="G3" s="30" t="s">
        <v>168</v>
      </c>
      <c r="H3" s="96" t="s">
        <v>169</v>
      </c>
      <c r="I3" s="96" t="s">
        <v>170</v>
      </c>
      <c r="J3" s="96" t="s">
        <v>23</v>
      </c>
    </row>
    <row r="4" spans="1:10" ht="15.75" thickTop="1">
      <c r="A4" s="31" t="s">
        <v>10</v>
      </c>
      <c r="B4" s="32">
        <v>151830</v>
      </c>
      <c r="C4" s="32">
        <v>412330</v>
      </c>
      <c r="D4" s="32">
        <v>275760</v>
      </c>
      <c r="E4" s="32">
        <v>546800</v>
      </c>
      <c r="F4" s="32">
        <v>0</v>
      </c>
      <c r="G4" s="32">
        <v>6500</v>
      </c>
      <c r="H4" s="32">
        <v>3000</v>
      </c>
      <c r="I4" s="32">
        <v>370065</v>
      </c>
      <c r="J4" s="97">
        <f>B4+C4+D4+E4+F4+G4+H4+I4</f>
        <v>1766285</v>
      </c>
    </row>
    <row r="5" spans="1:10" ht="15">
      <c r="A5" s="34" t="s">
        <v>11</v>
      </c>
      <c r="B5" s="35">
        <v>69475</v>
      </c>
      <c r="C5" s="35">
        <v>1916800</v>
      </c>
      <c r="D5" s="35">
        <v>770850</v>
      </c>
      <c r="E5" s="35">
        <v>29500</v>
      </c>
      <c r="F5" s="35">
        <v>0</v>
      </c>
      <c r="G5" s="35">
        <v>31000</v>
      </c>
      <c r="H5" s="35">
        <v>0</v>
      </c>
      <c r="I5" s="35">
        <v>25000</v>
      </c>
      <c r="J5" s="98">
        <f aca="true" t="shared" si="0" ref="J5:J15">B5+C5+D5+E5+F5+G5+H5+I5</f>
        <v>2842625</v>
      </c>
    </row>
    <row r="6" spans="1:10" ht="15">
      <c r="A6" s="31" t="s">
        <v>13</v>
      </c>
      <c r="B6" s="32">
        <v>2132550</v>
      </c>
      <c r="C6" s="32">
        <v>29323400</v>
      </c>
      <c r="D6" s="32">
        <v>1306050</v>
      </c>
      <c r="E6" s="32">
        <v>824800</v>
      </c>
      <c r="F6" s="32">
        <v>0</v>
      </c>
      <c r="G6" s="32">
        <v>36250</v>
      </c>
      <c r="H6" s="32">
        <v>27000</v>
      </c>
      <c r="I6" s="32">
        <v>5496500</v>
      </c>
      <c r="J6" s="97">
        <f t="shared" si="0"/>
        <v>39146550</v>
      </c>
    </row>
    <row r="7" spans="1:10" ht="15">
      <c r="A7" s="34" t="s">
        <v>14</v>
      </c>
      <c r="B7" s="35">
        <v>1693494</v>
      </c>
      <c r="C7" s="35">
        <v>11720754</v>
      </c>
      <c r="D7" s="35">
        <v>1620441</v>
      </c>
      <c r="E7" s="35">
        <v>850188</v>
      </c>
      <c r="F7" s="35">
        <v>75250</v>
      </c>
      <c r="G7" s="35">
        <v>77009</v>
      </c>
      <c r="H7" s="35">
        <v>126100</v>
      </c>
      <c r="I7" s="35">
        <v>1599860</v>
      </c>
      <c r="J7" s="98">
        <f t="shared" si="0"/>
        <v>17763096</v>
      </c>
    </row>
    <row r="8" spans="1:10" ht="15">
      <c r="A8" s="31" t="s">
        <v>15</v>
      </c>
      <c r="B8" s="32">
        <v>414000</v>
      </c>
      <c r="C8" s="32">
        <v>553550</v>
      </c>
      <c r="D8" s="32">
        <v>402985</v>
      </c>
      <c r="E8" s="32">
        <v>73850</v>
      </c>
      <c r="F8" s="32">
        <v>0</v>
      </c>
      <c r="G8" s="32">
        <v>0</v>
      </c>
      <c r="H8" s="32">
        <v>1000</v>
      </c>
      <c r="I8" s="32">
        <v>148550</v>
      </c>
      <c r="J8" s="97">
        <f t="shared" si="0"/>
        <v>1593935</v>
      </c>
    </row>
    <row r="9" spans="1:10" ht="15">
      <c r="A9" s="34" t="s">
        <v>16</v>
      </c>
      <c r="B9" s="35">
        <v>355000</v>
      </c>
      <c r="C9" s="35">
        <v>811400</v>
      </c>
      <c r="D9" s="35">
        <v>202500</v>
      </c>
      <c r="E9" s="35">
        <v>215500</v>
      </c>
      <c r="F9" s="35">
        <v>23750</v>
      </c>
      <c r="G9" s="35">
        <v>10000</v>
      </c>
      <c r="H9" s="35">
        <v>2000</v>
      </c>
      <c r="I9" s="35">
        <v>147500</v>
      </c>
      <c r="J9" s="98">
        <f t="shared" si="0"/>
        <v>1767650</v>
      </c>
    </row>
    <row r="10" spans="1:10" ht="15">
      <c r="A10" s="31" t="s">
        <v>17</v>
      </c>
      <c r="B10" s="32">
        <v>2070000</v>
      </c>
      <c r="C10" s="32">
        <v>5749570</v>
      </c>
      <c r="D10" s="32">
        <v>1369900</v>
      </c>
      <c r="E10" s="32">
        <v>433020</v>
      </c>
      <c r="F10" s="32">
        <v>140000</v>
      </c>
      <c r="G10" s="32">
        <v>270400</v>
      </c>
      <c r="H10" s="32">
        <v>2350</v>
      </c>
      <c r="I10" s="32">
        <v>259305</v>
      </c>
      <c r="J10" s="97">
        <f t="shared" si="0"/>
        <v>10294545</v>
      </c>
    </row>
    <row r="11" spans="1:10" ht="15">
      <c r="A11" s="34" t="s">
        <v>18</v>
      </c>
      <c r="B11" s="35">
        <v>452600</v>
      </c>
      <c r="C11" s="35">
        <v>2139140</v>
      </c>
      <c r="D11" s="35">
        <v>139500</v>
      </c>
      <c r="E11" s="35">
        <v>67000</v>
      </c>
      <c r="F11" s="35">
        <v>500</v>
      </c>
      <c r="G11" s="35">
        <v>25500</v>
      </c>
      <c r="H11" s="35">
        <v>22000</v>
      </c>
      <c r="I11" s="35">
        <v>40800</v>
      </c>
      <c r="J11" s="98">
        <f t="shared" si="0"/>
        <v>2887040</v>
      </c>
    </row>
    <row r="12" spans="1:10" ht="15">
      <c r="A12" s="31" t="s">
        <v>19</v>
      </c>
      <c r="B12" s="32">
        <v>598810</v>
      </c>
      <c r="C12" s="32">
        <v>2427200</v>
      </c>
      <c r="D12" s="32">
        <v>587150</v>
      </c>
      <c r="E12" s="32">
        <v>206000</v>
      </c>
      <c r="F12" s="32">
        <v>500</v>
      </c>
      <c r="G12" s="32">
        <v>46150</v>
      </c>
      <c r="H12" s="32">
        <v>11800</v>
      </c>
      <c r="I12" s="32">
        <v>247850</v>
      </c>
      <c r="J12" s="97">
        <f t="shared" si="0"/>
        <v>4125460</v>
      </c>
    </row>
    <row r="13" spans="1:10" ht="15">
      <c r="A13" s="34" t="s">
        <v>20</v>
      </c>
      <c r="B13" s="35">
        <v>80480</v>
      </c>
      <c r="C13" s="35">
        <v>236600</v>
      </c>
      <c r="D13" s="35">
        <v>118300</v>
      </c>
      <c r="E13" s="35">
        <v>26800</v>
      </c>
      <c r="F13" s="35">
        <v>0</v>
      </c>
      <c r="G13" s="35">
        <v>50500</v>
      </c>
      <c r="H13" s="35">
        <v>74100</v>
      </c>
      <c r="I13" s="35">
        <v>0</v>
      </c>
      <c r="J13" s="98">
        <f t="shared" si="0"/>
        <v>586780</v>
      </c>
    </row>
    <row r="14" spans="1:10" ht="15">
      <c r="A14" s="31" t="s">
        <v>21</v>
      </c>
      <c r="B14" s="32">
        <v>49000</v>
      </c>
      <c r="C14" s="32">
        <v>329850</v>
      </c>
      <c r="D14" s="32">
        <v>60710</v>
      </c>
      <c r="E14" s="32">
        <v>200</v>
      </c>
      <c r="F14" s="32">
        <v>0</v>
      </c>
      <c r="G14" s="32">
        <v>57255</v>
      </c>
      <c r="H14" s="32">
        <v>0</v>
      </c>
      <c r="I14" s="32">
        <v>2600</v>
      </c>
      <c r="J14" s="97">
        <f t="shared" si="0"/>
        <v>499615</v>
      </c>
    </row>
    <row r="15" spans="1:10" ht="15.75" thickBot="1">
      <c r="A15" s="34" t="s">
        <v>22</v>
      </c>
      <c r="B15" s="35">
        <v>4397875</v>
      </c>
      <c r="C15" s="35">
        <v>21194625</v>
      </c>
      <c r="D15" s="35">
        <v>8627399</v>
      </c>
      <c r="E15" s="35">
        <v>2522090</v>
      </c>
      <c r="F15" s="35">
        <v>719700</v>
      </c>
      <c r="G15" s="35">
        <v>186750</v>
      </c>
      <c r="H15" s="35">
        <v>55500</v>
      </c>
      <c r="I15" s="35">
        <v>3361401</v>
      </c>
      <c r="J15" s="98">
        <f t="shared" si="0"/>
        <v>41065340</v>
      </c>
    </row>
    <row r="16" spans="1:10" ht="15.75" thickBot="1">
      <c r="A16" s="37" t="s">
        <v>23</v>
      </c>
      <c r="B16" s="38">
        <f>SUM(B4:B15)</f>
        <v>12465114</v>
      </c>
      <c r="C16" s="38">
        <f aca="true" t="shared" si="1" ref="C16:J16">SUM(C4:C15)</f>
        <v>76815219</v>
      </c>
      <c r="D16" s="38">
        <f t="shared" si="1"/>
        <v>15481545</v>
      </c>
      <c r="E16" s="38">
        <f t="shared" si="1"/>
        <v>5795748</v>
      </c>
      <c r="F16" s="38">
        <f t="shared" si="1"/>
        <v>959700</v>
      </c>
      <c r="G16" s="38">
        <f t="shared" si="1"/>
        <v>797314</v>
      </c>
      <c r="H16" s="38">
        <f t="shared" si="1"/>
        <v>324850</v>
      </c>
      <c r="I16" s="38">
        <f t="shared" si="1"/>
        <v>11699431</v>
      </c>
      <c r="J16" s="38">
        <f t="shared" si="1"/>
        <v>124338921</v>
      </c>
    </row>
    <row r="17" ht="15.75" thickTop="1"/>
    <row r="18" spans="1:6" ht="15">
      <c r="A18" s="21" t="s">
        <v>131</v>
      </c>
      <c r="B18" s="21"/>
      <c r="C18" s="21"/>
      <c r="D18" s="21"/>
      <c r="E18" s="21"/>
      <c r="F18" s="21"/>
    </row>
  </sheetData>
  <sheetProtection/>
  <mergeCells count="4">
    <mergeCell ref="I2:J2"/>
    <mergeCell ref="A1:J1"/>
    <mergeCell ref="A2:B2"/>
    <mergeCell ref="C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user</cp:lastModifiedBy>
  <dcterms:created xsi:type="dcterms:W3CDTF">2017-01-08T08:24:31Z</dcterms:created>
  <dcterms:modified xsi:type="dcterms:W3CDTF">2018-04-16T08:41:01Z</dcterms:modified>
  <cp:category/>
  <cp:version/>
  <cp:contentType/>
  <cp:contentStatus/>
</cp:coreProperties>
</file>